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310" activeTab="2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'Sat-Sun'!$B$25:$F$70</definedName>
    <definedName name="length">List!$B$3:$B$15</definedName>
    <definedName name="_xlnm.Print_Area" localSheetId="0">'Campaign Total'!$A$1:$BW$46</definedName>
    <definedName name="_xlnm.Print_Area" localSheetId="1">'Mon-Fri'!$A$1:$AS$67</definedName>
    <definedName name="_xlnm.Print_Area" localSheetId="2">'Sat-Sun'!$A$1:$AN$72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AM71" i="5" l="1"/>
  <c r="AN71" i="5"/>
  <c r="AO71" i="5"/>
  <c r="AS44" i="5"/>
  <c r="AW44" i="5" s="1"/>
  <c r="AP44" i="5"/>
  <c r="AT44" i="5" s="1"/>
  <c r="AP42" i="5"/>
  <c r="AT42" i="5" s="1"/>
  <c r="AP28" i="5"/>
  <c r="AT28" i="5" s="1"/>
  <c r="AR44" i="5"/>
  <c r="AV44" i="5" s="1"/>
  <c r="AS60" i="5"/>
  <c r="AW60" i="5" s="1"/>
  <c r="AS27" i="5"/>
  <c r="AW27" i="5" s="1"/>
  <c r="AS28" i="5"/>
  <c r="AW28" i="5" s="1"/>
  <c r="AS29" i="5"/>
  <c r="AW29" i="5" s="1"/>
  <c r="AS30" i="5"/>
  <c r="AW30" i="5" s="1"/>
  <c r="AS31" i="5"/>
  <c r="AW31" i="5" s="1"/>
  <c r="AS32" i="5"/>
  <c r="AW32" i="5" s="1"/>
  <c r="AS33" i="5"/>
  <c r="AW33" i="5" s="1"/>
  <c r="AS34" i="5"/>
  <c r="AW34" i="5" s="1"/>
  <c r="AS35" i="5"/>
  <c r="AW35" i="5" s="1"/>
  <c r="AS36" i="5"/>
  <c r="AW36" i="5" s="1"/>
  <c r="AS37" i="5"/>
  <c r="AW37" i="5" s="1"/>
  <c r="AS38" i="5"/>
  <c r="AW38" i="5" s="1"/>
  <c r="AS39" i="5"/>
  <c r="AW39" i="5" s="1"/>
  <c r="AS40" i="5"/>
  <c r="AW40" i="5" s="1"/>
  <c r="AS41" i="5"/>
  <c r="AW41" i="5" s="1"/>
  <c r="AS42" i="5"/>
  <c r="AW42" i="5" s="1"/>
  <c r="AS43" i="5"/>
  <c r="AW43" i="5" s="1"/>
  <c r="AS45" i="5"/>
  <c r="AW45" i="5" s="1"/>
  <c r="AS46" i="5"/>
  <c r="AW46" i="5" s="1"/>
  <c r="AS47" i="5"/>
  <c r="AW47" i="5" s="1"/>
  <c r="AS48" i="5"/>
  <c r="AW48" i="5" s="1"/>
  <c r="AS49" i="5"/>
  <c r="AW49" i="5" s="1"/>
  <c r="AS50" i="5"/>
  <c r="AW50" i="5" s="1"/>
  <c r="AS51" i="5"/>
  <c r="AW51" i="5" s="1"/>
  <c r="AS52" i="5"/>
  <c r="AW52" i="5" s="1"/>
  <c r="AS53" i="5"/>
  <c r="AW53" i="5" s="1"/>
  <c r="AS54" i="5"/>
  <c r="AW54" i="5" s="1"/>
  <c r="AS55" i="5"/>
  <c r="AW55" i="5" s="1"/>
  <c r="AS56" i="5"/>
  <c r="AW56" i="5" s="1"/>
  <c r="AS57" i="5"/>
  <c r="AW57" i="5" s="1"/>
  <c r="AS58" i="5"/>
  <c r="AW58" i="5" s="1"/>
  <c r="AS59" i="5"/>
  <c r="AW59" i="5" s="1"/>
  <c r="AS61" i="5"/>
  <c r="AW61" i="5" s="1"/>
  <c r="AS62" i="5"/>
  <c r="AW62" i="5" s="1"/>
  <c r="AS63" i="5"/>
  <c r="AW63" i="5" s="1"/>
  <c r="AS64" i="5"/>
  <c r="AW64" i="5" s="1"/>
  <c r="AS65" i="5"/>
  <c r="AW65" i="5" s="1"/>
  <c r="AS66" i="5"/>
  <c r="AW66" i="5" s="1"/>
  <c r="AS67" i="5"/>
  <c r="AW67" i="5" s="1"/>
  <c r="AS68" i="5"/>
  <c r="AW68" i="5" s="1"/>
  <c r="AS69" i="5"/>
  <c r="AW69" i="5" s="1"/>
  <c r="AS70" i="5"/>
  <c r="AW70" i="5" s="1"/>
  <c r="AS26" i="5"/>
  <c r="AW26" i="5" s="1"/>
  <c r="AR27" i="5"/>
  <c r="AV27" i="5" s="1"/>
  <c r="AR28" i="5"/>
  <c r="AV28" i="5" s="1"/>
  <c r="AR29" i="5"/>
  <c r="AV29" i="5" s="1"/>
  <c r="AR30" i="5"/>
  <c r="AV30" i="5" s="1"/>
  <c r="AR31" i="5"/>
  <c r="AV31" i="5" s="1"/>
  <c r="AR32" i="5"/>
  <c r="AV32" i="5" s="1"/>
  <c r="AR33" i="5"/>
  <c r="AV33" i="5" s="1"/>
  <c r="AR34" i="5"/>
  <c r="AV34" i="5" s="1"/>
  <c r="AR35" i="5"/>
  <c r="AV35" i="5" s="1"/>
  <c r="AR36" i="5"/>
  <c r="AV36" i="5" s="1"/>
  <c r="AR37" i="5"/>
  <c r="AV37" i="5" s="1"/>
  <c r="AR38" i="5"/>
  <c r="AV38" i="5" s="1"/>
  <c r="AR39" i="5"/>
  <c r="AV39" i="5" s="1"/>
  <c r="AR40" i="5"/>
  <c r="AV40" i="5" s="1"/>
  <c r="AR41" i="5"/>
  <c r="AV41" i="5" s="1"/>
  <c r="AR42" i="5"/>
  <c r="AV42" i="5" s="1"/>
  <c r="AR43" i="5"/>
  <c r="AV43" i="5" s="1"/>
  <c r="AR45" i="5"/>
  <c r="AV45" i="5" s="1"/>
  <c r="AR46" i="5"/>
  <c r="AV46" i="5" s="1"/>
  <c r="AR47" i="5"/>
  <c r="AV47" i="5" s="1"/>
  <c r="AR48" i="5"/>
  <c r="AV48" i="5" s="1"/>
  <c r="AR49" i="5"/>
  <c r="AV49" i="5" s="1"/>
  <c r="AR50" i="5"/>
  <c r="AV50" i="5" s="1"/>
  <c r="AR51" i="5"/>
  <c r="AV51" i="5" s="1"/>
  <c r="AR52" i="5"/>
  <c r="AV52" i="5" s="1"/>
  <c r="AR53" i="5"/>
  <c r="AV53" i="5" s="1"/>
  <c r="AR54" i="5"/>
  <c r="AV54" i="5" s="1"/>
  <c r="AR55" i="5"/>
  <c r="AV55" i="5" s="1"/>
  <c r="AR56" i="5"/>
  <c r="AV56" i="5" s="1"/>
  <c r="AR57" i="5"/>
  <c r="AV57" i="5" s="1"/>
  <c r="AR58" i="5"/>
  <c r="AV58" i="5" s="1"/>
  <c r="AR59" i="5"/>
  <c r="AV59" i="5" s="1"/>
  <c r="AR60" i="5"/>
  <c r="AV60" i="5" s="1"/>
  <c r="AR61" i="5"/>
  <c r="AV61" i="5" s="1"/>
  <c r="AR62" i="5"/>
  <c r="AV62" i="5" s="1"/>
  <c r="AR63" i="5"/>
  <c r="AV63" i="5" s="1"/>
  <c r="AR64" i="5"/>
  <c r="AV64" i="5" s="1"/>
  <c r="AR65" i="5"/>
  <c r="AV65" i="5" s="1"/>
  <c r="AR66" i="5"/>
  <c r="AV66" i="5" s="1"/>
  <c r="AR67" i="5"/>
  <c r="AV67" i="5" s="1"/>
  <c r="AR68" i="5"/>
  <c r="AV68" i="5" s="1"/>
  <c r="AR69" i="5"/>
  <c r="AV69" i="5" s="1"/>
  <c r="AR70" i="5"/>
  <c r="AV70" i="5" s="1"/>
  <c r="AR26" i="5"/>
  <c r="AV26" i="5" s="1"/>
  <c r="AQ27" i="5"/>
  <c r="AU27" i="5" s="1"/>
  <c r="AQ28" i="5"/>
  <c r="AU28" i="5" s="1"/>
  <c r="AQ29" i="5"/>
  <c r="AU29" i="5" s="1"/>
  <c r="AQ30" i="5"/>
  <c r="AU30" i="5" s="1"/>
  <c r="AQ31" i="5"/>
  <c r="AU31" i="5" s="1"/>
  <c r="AQ32" i="5"/>
  <c r="AU32" i="5" s="1"/>
  <c r="AQ33" i="5"/>
  <c r="AU33" i="5" s="1"/>
  <c r="AQ34" i="5"/>
  <c r="AU34" i="5" s="1"/>
  <c r="AQ35" i="5"/>
  <c r="AU35" i="5" s="1"/>
  <c r="AQ36" i="5"/>
  <c r="AU36" i="5" s="1"/>
  <c r="AQ37" i="5"/>
  <c r="AU37" i="5" s="1"/>
  <c r="AQ38" i="5"/>
  <c r="AU38" i="5" s="1"/>
  <c r="AQ39" i="5"/>
  <c r="AU39" i="5" s="1"/>
  <c r="AQ40" i="5"/>
  <c r="AU40" i="5" s="1"/>
  <c r="AQ41" i="5"/>
  <c r="AU41" i="5" s="1"/>
  <c r="AQ42" i="5"/>
  <c r="AU42" i="5" s="1"/>
  <c r="AQ43" i="5"/>
  <c r="AU43" i="5" s="1"/>
  <c r="AQ44" i="5"/>
  <c r="AU44" i="5" s="1"/>
  <c r="AQ45" i="5"/>
  <c r="AU45" i="5" s="1"/>
  <c r="AQ46" i="5"/>
  <c r="AU46" i="5" s="1"/>
  <c r="AQ47" i="5"/>
  <c r="AU47" i="5" s="1"/>
  <c r="AQ48" i="5"/>
  <c r="AU48" i="5" s="1"/>
  <c r="AQ49" i="5"/>
  <c r="AU49" i="5" s="1"/>
  <c r="AQ50" i="5"/>
  <c r="AU50" i="5" s="1"/>
  <c r="AQ51" i="5"/>
  <c r="AU51" i="5" s="1"/>
  <c r="AQ52" i="5"/>
  <c r="AU52" i="5" s="1"/>
  <c r="AQ53" i="5"/>
  <c r="AU53" i="5" s="1"/>
  <c r="AQ54" i="5"/>
  <c r="AU54" i="5" s="1"/>
  <c r="AQ55" i="5"/>
  <c r="AU55" i="5" s="1"/>
  <c r="AQ56" i="5"/>
  <c r="AU56" i="5" s="1"/>
  <c r="AQ57" i="5"/>
  <c r="AU57" i="5" s="1"/>
  <c r="AQ58" i="5"/>
  <c r="AU58" i="5" s="1"/>
  <c r="AQ59" i="5"/>
  <c r="AU59" i="5" s="1"/>
  <c r="AQ60" i="5"/>
  <c r="AU60" i="5" s="1"/>
  <c r="AQ61" i="5"/>
  <c r="AU61" i="5" s="1"/>
  <c r="AQ62" i="5"/>
  <c r="AU62" i="5" s="1"/>
  <c r="AQ63" i="5"/>
  <c r="AU63" i="5" s="1"/>
  <c r="AQ64" i="5"/>
  <c r="AU64" i="5" s="1"/>
  <c r="AQ65" i="5"/>
  <c r="AU65" i="5" s="1"/>
  <c r="AQ66" i="5"/>
  <c r="AU66" i="5" s="1"/>
  <c r="AQ67" i="5"/>
  <c r="AU67" i="5" s="1"/>
  <c r="AQ68" i="5"/>
  <c r="AU68" i="5" s="1"/>
  <c r="AQ69" i="5"/>
  <c r="AU69" i="5" s="1"/>
  <c r="AQ70" i="5"/>
  <c r="AU70" i="5" s="1"/>
  <c r="AQ26" i="5"/>
  <c r="AU26" i="5" s="1"/>
  <c r="AP27" i="5"/>
  <c r="AT27" i="5" s="1"/>
  <c r="AP29" i="5"/>
  <c r="AT29" i="5" s="1"/>
  <c r="AP30" i="5"/>
  <c r="AT30" i="5" s="1"/>
  <c r="AP31" i="5"/>
  <c r="AT31" i="5" s="1"/>
  <c r="AP32" i="5"/>
  <c r="AT32" i="5" s="1"/>
  <c r="AP33" i="5"/>
  <c r="AT33" i="5" s="1"/>
  <c r="AP34" i="5"/>
  <c r="AT34" i="5" s="1"/>
  <c r="AP35" i="5"/>
  <c r="AT35" i="5" s="1"/>
  <c r="AP36" i="5"/>
  <c r="AT36" i="5" s="1"/>
  <c r="AP37" i="5"/>
  <c r="AT37" i="5" s="1"/>
  <c r="AP38" i="5"/>
  <c r="AT38" i="5" s="1"/>
  <c r="AP39" i="5"/>
  <c r="AT39" i="5" s="1"/>
  <c r="AP40" i="5"/>
  <c r="AT40" i="5" s="1"/>
  <c r="AP41" i="5"/>
  <c r="AT41" i="5" s="1"/>
  <c r="AP43" i="5"/>
  <c r="AT43" i="5" s="1"/>
  <c r="AP45" i="5"/>
  <c r="AT45" i="5" s="1"/>
  <c r="AP46" i="5"/>
  <c r="AT46" i="5" s="1"/>
  <c r="AP47" i="5"/>
  <c r="AT47" i="5" s="1"/>
  <c r="AP48" i="5"/>
  <c r="AT48" i="5" s="1"/>
  <c r="AP49" i="5"/>
  <c r="AT49" i="5" s="1"/>
  <c r="AP50" i="5"/>
  <c r="AT50" i="5" s="1"/>
  <c r="AP51" i="5"/>
  <c r="AT51" i="5" s="1"/>
  <c r="AP52" i="5"/>
  <c r="AT52" i="5" s="1"/>
  <c r="AP53" i="5"/>
  <c r="AT53" i="5" s="1"/>
  <c r="AP54" i="5"/>
  <c r="AT54" i="5" s="1"/>
  <c r="AP55" i="5"/>
  <c r="AT55" i="5" s="1"/>
  <c r="AP56" i="5"/>
  <c r="AT56" i="5" s="1"/>
  <c r="AP57" i="5"/>
  <c r="AT57" i="5" s="1"/>
  <c r="AP58" i="5"/>
  <c r="AT58" i="5" s="1"/>
  <c r="AP59" i="5"/>
  <c r="AT59" i="5" s="1"/>
  <c r="AP60" i="5"/>
  <c r="AT60" i="5" s="1"/>
  <c r="AP61" i="5"/>
  <c r="AT61" i="5" s="1"/>
  <c r="AP62" i="5"/>
  <c r="AT62" i="5" s="1"/>
  <c r="AP63" i="5"/>
  <c r="AT63" i="5" s="1"/>
  <c r="AP64" i="5"/>
  <c r="AT64" i="5" s="1"/>
  <c r="AP65" i="5"/>
  <c r="AT65" i="5" s="1"/>
  <c r="AP66" i="5"/>
  <c r="AT66" i="5" s="1"/>
  <c r="AP67" i="5"/>
  <c r="AT67" i="5" s="1"/>
  <c r="AP68" i="5"/>
  <c r="AT68" i="5" s="1"/>
  <c r="AP69" i="5"/>
  <c r="AT69" i="5" s="1"/>
  <c r="AP70" i="5"/>
  <c r="AT70" i="5" s="1"/>
  <c r="AP26" i="5"/>
  <c r="AT26" i="5" s="1"/>
  <c r="I40" i="5" l="1"/>
  <c r="H44" i="5"/>
  <c r="I42" i="5"/>
  <c r="H40" i="5"/>
  <c r="H42" i="5"/>
  <c r="AR66" i="4"/>
  <c r="AQ66" i="4"/>
  <c r="AP66" i="4"/>
  <c r="H28" i="5" l="1"/>
  <c r="I28" i="5"/>
  <c r="I44" i="5" l="1"/>
  <c r="AU64" i="4"/>
  <c r="AT64" i="4"/>
  <c r="AU62" i="4"/>
  <c r="AT62" i="4"/>
  <c r="AU60" i="4"/>
  <c r="AT60" i="4"/>
  <c r="AU58" i="4"/>
  <c r="AT58" i="4"/>
  <c r="AU56" i="4"/>
  <c r="AT56" i="4"/>
  <c r="AU54" i="4"/>
  <c r="AT54" i="4"/>
  <c r="AU51" i="4"/>
  <c r="AT51" i="4"/>
  <c r="AU48" i="4"/>
  <c r="AT48" i="4"/>
  <c r="AU46" i="4"/>
  <c r="AT46" i="4"/>
  <c r="AU44" i="4"/>
  <c r="AT44" i="4"/>
  <c r="AU42" i="4"/>
  <c r="AT42" i="4"/>
  <c r="AU38" i="4"/>
  <c r="AT38" i="4"/>
  <c r="AU36" i="4"/>
  <c r="AT36" i="4"/>
  <c r="AU34" i="4"/>
  <c r="AT34" i="4"/>
  <c r="AU32" i="4"/>
  <c r="AT32" i="4"/>
  <c r="AU31" i="4"/>
  <c r="AT31" i="4"/>
  <c r="AU30" i="4"/>
  <c r="AT30" i="4"/>
  <c r="AU28" i="4"/>
  <c r="AT28" i="4"/>
  <c r="AU27" i="4"/>
  <c r="AT27" i="4"/>
  <c r="K14" i="6" l="1"/>
  <c r="I60" i="5" l="1"/>
  <c r="H60" i="5"/>
  <c r="AW40" i="4" l="1"/>
  <c r="BA40" i="4" s="1"/>
  <c r="AV40" i="4"/>
  <c r="AZ40" i="4" s="1"/>
  <c r="AU40" i="4"/>
  <c r="AT40" i="4"/>
  <c r="AX40" i="4" s="1"/>
  <c r="H43" i="5" l="1"/>
  <c r="K40" i="4"/>
  <c r="I43" i="5"/>
  <c r="AY40" i="4"/>
  <c r="L40" i="4" s="1"/>
  <c r="H58" i="5" l="1"/>
  <c r="AW64" i="4"/>
  <c r="BA64" i="4" s="1"/>
  <c r="AV64" i="4"/>
  <c r="AZ64" i="4" s="1"/>
  <c r="AY64" i="4"/>
  <c r="AW63" i="4"/>
  <c r="BA63" i="4" s="1"/>
  <c r="AV63" i="4"/>
  <c r="AZ63" i="4" s="1"/>
  <c r="AU63" i="4"/>
  <c r="AT63" i="4"/>
  <c r="AX63" i="4" s="1"/>
  <c r="I58" i="5" l="1"/>
  <c r="H32" i="5"/>
  <c r="H36" i="5"/>
  <c r="H54" i="5"/>
  <c r="H64" i="5"/>
  <c r="H49" i="5"/>
  <c r="H33" i="5"/>
  <c r="I33" i="5"/>
  <c r="I36" i="5"/>
  <c r="K64" i="4"/>
  <c r="AX64" i="4"/>
  <c r="L64" i="4" s="1"/>
  <c r="K63" i="4"/>
  <c r="AY63" i="4"/>
  <c r="L63" i="4" s="1"/>
  <c r="AW48" i="4"/>
  <c r="BA48" i="4" s="1"/>
  <c r="AV48" i="4"/>
  <c r="AZ48" i="4" s="1"/>
  <c r="AY48" i="4"/>
  <c r="AX48" i="4"/>
  <c r="AW47" i="4"/>
  <c r="BA47" i="4" s="1"/>
  <c r="AV47" i="4"/>
  <c r="AZ47" i="4" s="1"/>
  <c r="AU47" i="4"/>
  <c r="AY47" i="4" s="1"/>
  <c r="AT47" i="4"/>
  <c r="I49" i="5" l="1"/>
  <c r="I64" i="5"/>
  <c r="I32" i="5"/>
  <c r="I54" i="5"/>
  <c r="K47" i="4"/>
  <c r="K48" i="4"/>
  <c r="L48" i="4"/>
  <c r="AX47" i="4"/>
  <c r="L47" i="4" s="1"/>
  <c r="AW39" i="4"/>
  <c r="BA39" i="4" s="1"/>
  <c r="AV39" i="4"/>
  <c r="AZ39" i="4" s="1"/>
  <c r="AU39" i="4"/>
  <c r="AY39" i="4" s="1"/>
  <c r="AT39" i="4"/>
  <c r="AW36" i="4"/>
  <c r="BA36" i="4" s="1"/>
  <c r="AV36" i="4"/>
  <c r="AZ36" i="4" s="1"/>
  <c r="AY36" i="4"/>
  <c r="AX36" i="4" l="1"/>
  <c r="L36" i="4" s="1"/>
  <c r="K36" i="4"/>
  <c r="K39" i="4"/>
  <c r="AX39" i="4"/>
  <c r="L39" i="4" s="1"/>
  <c r="AW58" i="4"/>
  <c r="BA58" i="4" s="1"/>
  <c r="AV58" i="4"/>
  <c r="AZ58" i="4" s="1"/>
  <c r="AY58" i="4"/>
  <c r="AW34" i="4"/>
  <c r="BA34" i="4" s="1"/>
  <c r="AV34" i="4"/>
  <c r="AZ34" i="4" s="1"/>
  <c r="AX34" i="4"/>
  <c r="K58" i="4" l="1"/>
  <c r="K34" i="4"/>
  <c r="AX58" i="4"/>
  <c r="L58" i="4" s="1"/>
  <c r="AY34" i="4"/>
  <c r="L34" i="4" s="1"/>
  <c r="AT59" i="4"/>
  <c r="AU59" i="4"/>
  <c r="AY59" i="4" s="1"/>
  <c r="AV59" i="4"/>
  <c r="AZ59" i="4" s="1"/>
  <c r="AW59" i="4"/>
  <c r="BA59" i="4" s="1"/>
  <c r="K59" i="4" l="1"/>
  <c r="AX59" i="4"/>
  <c r="L59" i="4" s="1"/>
  <c r="AW32" i="4" l="1"/>
  <c r="BA32" i="4" s="1"/>
  <c r="AV32" i="4"/>
  <c r="AZ32" i="4" s="1"/>
  <c r="AY32" i="4"/>
  <c r="AX32" i="4"/>
  <c r="AT33" i="4"/>
  <c r="AX33" i="4" s="1"/>
  <c r="AU33" i="4"/>
  <c r="AY33" i="4" s="1"/>
  <c r="AV33" i="4"/>
  <c r="AZ33" i="4" s="1"/>
  <c r="AW33" i="4"/>
  <c r="BA33" i="4" s="1"/>
  <c r="L32" i="4" l="1"/>
  <c r="K32" i="4"/>
  <c r="L33" i="4"/>
  <c r="K33" i="4"/>
  <c r="AW51" i="4"/>
  <c r="BA51" i="4" s="1"/>
  <c r="AV51" i="4"/>
  <c r="AZ51" i="4" s="1"/>
  <c r="AX51" i="4" l="1"/>
  <c r="K51" i="4"/>
  <c r="AY51" i="4"/>
  <c r="AW55" i="4"/>
  <c r="BA55" i="4" s="1"/>
  <c r="AV55" i="4"/>
  <c r="AZ55" i="4" s="1"/>
  <c r="AU55" i="4"/>
  <c r="L51" i="4" l="1"/>
  <c r="I51" i="5"/>
  <c r="H51" i="5"/>
  <c r="AT26" i="4"/>
  <c r="AU26" i="4"/>
  <c r="AY26" i="4" s="1"/>
  <c r="AV26" i="4"/>
  <c r="AZ26" i="4" s="1"/>
  <c r="AW26" i="4"/>
  <c r="BA26" i="4" s="1"/>
  <c r="AX27" i="4"/>
  <c r="AY27" i="4"/>
  <c r="AV27" i="4"/>
  <c r="AZ27" i="4" s="1"/>
  <c r="AW27" i="4"/>
  <c r="BA27" i="4" s="1"/>
  <c r="AY28" i="4"/>
  <c r="AV28" i="4"/>
  <c r="AW28" i="4"/>
  <c r="BA28" i="4" s="1"/>
  <c r="AT29" i="4"/>
  <c r="AX29" i="4" s="1"/>
  <c r="AU29" i="4"/>
  <c r="AY29" i="4" s="1"/>
  <c r="AV29" i="4"/>
  <c r="AZ29" i="4" s="1"/>
  <c r="AW29" i="4"/>
  <c r="BA29" i="4" s="1"/>
  <c r="AX30" i="4"/>
  <c r="AY30" i="4"/>
  <c r="AV30" i="4"/>
  <c r="AZ30" i="4" s="1"/>
  <c r="AW30" i="4"/>
  <c r="BA30" i="4" s="1"/>
  <c r="AX31" i="4"/>
  <c r="AY31" i="4"/>
  <c r="AV31" i="4"/>
  <c r="AZ31" i="4" s="1"/>
  <c r="AW31" i="4"/>
  <c r="BA31" i="4" s="1"/>
  <c r="AT37" i="4"/>
  <c r="AX37" i="4" s="1"/>
  <c r="AU37" i="4"/>
  <c r="AY37" i="4" s="1"/>
  <c r="AV37" i="4"/>
  <c r="AZ37" i="4" s="1"/>
  <c r="AW37" i="4"/>
  <c r="BA37" i="4" s="1"/>
  <c r="AX38" i="4"/>
  <c r="AY38" i="4"/>
  <c r="AV38" i="4"/>
  <c r="AZ38" i="4" s="1"/>
  <c r="AW38" i="4"/>
  <c r="BA38" i="4" s="1"/>
  <c r="AT41" i="4"/>
  <c r="AX41" i="4" s="1"/>
  <c r="AU41" i="4"/>
  <c r="AY41" i="4" s="1"/>
  <c r="AV41" i="4"/>
  <c r="AZ41" i="4" s="1"/>
  <c r="AW41" i="4"/>
  <c r="BA41" i="4" s="1"/>
  <c r="AT43" i="4"/>
  <c r="AX43" i="4" s="1"/>
  <c r="AU43" i="4"/>
  <c r="AY43" i="4" s="1"/>
  <c r="AV43" i="4"/>
  <c r="AZ43" i="4" s="1"/>
  <c r="AW43" i="4"/>
  <c r="BA43" i="4" s="1"/>
  <c r="AX42" i="4"/>
  <c r="AY42" i="4"/>
  <c r="AV42" i="4"/>
  <c r="AZ42" i="4" s="1"/>
  <c r="AW42" i="4"/>
  <c r="BA42" i="4" s="1"/>
  <c r="AX44" i="4"/>
  <c r="AY44" i="4"/>
  <c r="AV44" i="4"/>
  <c r="AZ44" i="4" s="1"/>
  <c r="AW44" i="4"/>
  <c r="BA44" i="4" s="1"/>
  <c r="AT45" i="4"/>
  <c r="AX45" i="4" s="1"/>
  <c r="AU45" i="4"/>
  <c r="AY45" i="4" s="1"/>
  <c r="AV45" i="4"/>
  <c r="AZ45" i="4" s="1"/>
  <c r="AW45" i="4"/>
  <c r="BA45" i="4" s="1"/>
  <c r="AX46" i="4"/>
  <c r="AY46" i="4"/>
  <c r="AV46" i="4"/>
  <c r="AZ46" i="4" s="1"/>
  <c r="AW46" i="4"/>
  <c r="BA46" i="4" s="1"/>
  <c r="AT49" i="4"/>
  <c r="AX49" i="4" s="1"/>
  <c r="AU49" i="4"/>
  <c r="AY49" i="4" s="1"/>
  <c r="AV49" i="4"/>
  <c r="AZ49" i="4" s="1"/>
  <c r="AW49" i="4"/>
  <c r="BA49" i="4" s="1"/>
  <c r="AT50" i="4"/>
  <c r="AX50" i="4" s="1"/>
  <c r="AU50" i="4"/>
  <c r="AY50" i="4" s="1"/>
  <c r="AV50" i="4"/>
  <c r="AZ50" i="4" s="1"/>
  <c r="AW50" i="4"/>
  <c r="BA50" i="4" s="1"/>
  <c r="AT52" i="4"/>
  <c r="AX52" i="4" s="1"/>
  <c r="AU52" i="4"/>
  <c r="AY52" i="4" s="1"/>
  <c r="AV52" i="4"/>
  <c r="AZ52" i="4" s="1"/>
  <c r="AW52" i="4"/>
  <c r="BA52" i="4" s="1"/>
  <c r="AT53" i="4"/>
  <c r="AX53" i="4" s="1"/>
  <c r="AU53" i="4"/>
  <c r="AY53" i="4" s="1"/>
  <c r="AV53" i="4"/>
  <c r="AZ53" i="4" s="1"/>
  <c r="AW53" i="4"/>
  <c r="BA53" i="4" s="1"/>
  <c r="AY54" i="4"/>
  <c r="AV54" i="4"/>
  <c r="AZ54" i="4" s="1"/>
  <c r="AW54" i="4"/>
  <c r="BA54" i="4" s="1"/>
  <c r="AT55" i="4"/>
  <c r="AX55" i="4" s="1"/>
  <c r="AY55" i="4"/>
  <c r="AX56" i="4"/>
  <c r="AY56" i="4"/>
  <c r="AV56" i="4"/>
  <c r="AZ56" i="4" s="1"/>
  <c r="AW56" i="4"/>
  <c r="BA56" i="4" s="1"/>
  <c r="AT57" i="4"/>
  <c r="AX57" i="4" s="1"/>
  <c r="AU57" i="4"/>
  <c r="AY57" i="4" s="1"/>
  <c r="AV57" i="4"/>
  <c r="AZ57" i="4" s="1"/>
  <c r="AW57" i="4"/>
  <c r="BA57" i="4" s="1"/>
  <c r="AX60" i="4"/>
  <c r="AY60" i="4"/>
  <c r="AV60" i="4"/>
  <c r="AZ60" i="4" s="1"/>
  <c r="AW60" i="4"/>
  <c r="BA60" i="4" s="1"/>
  <c r="AT61" i="4"/>
  <c r="AX61" i="4" s="1"/>
  <c r="AU61" i="4"/>
  <c r="AY61" i="4" s="1"/>
  <c r="AV61" i="4"/>
  <c r="AZ61" i="4" s="1"/>
  <c r="AW61" i="4"/>
  <c r="BA61" i="4" s="1"/>
  <c r="AX62" i="4"/>
  <c r="AY62" i="4"/>
  <c r="AV62" i="4"/>
  <c r="AZ62" i="4" s="1"/>
  <c r="AW62" i="4"/>
  <c r="BA62" i="4" s="1"/>
  <c r="AT65" i="4"/>
  <c r="AX65" i="4" s="1"/>
  <c r="AU65" i="4"/>
  <c r="AY65" i="4" s="1"/>
  <c r="AV65" i="4"/>
  <c r="AZ65" i="4" s="1"/>
  <c r="AW65" i="4"/>
  <c r="BA65" i="4" s="1"/>
  <c r="BU14" i="6"/>
  <c r="BT14" i="6"/>
  <c r="BQ13" i="6"/>
  <c r="BR13" i="6" s="1"/>
  <c r="BS13" i="6" s="1"/>
  <c r="BT13" i="6" s="1"/>
  <c r="BU13" i="6" s="1"/>
  <c r="BL13" i="6"/>
  <c r="BM13" i="6" s="1"/>
  <c r="BN13" i="6" s="1"/>
  <c r="BO13" i="6" s="1"/>
  <c r="BF13" i="6"/>
  <c r="BG13" i="6" s="1"/>
  <c r="BH13" i="6" s="1"/>
  <c r="BI13" i="6" s="1"/>
  <c r="BJ13" i="6" s="1"/>
  <c r="BA13" i="6"/>
  <c r="BB13" i="6" s="1"/>
  <c r="BC13" i="6" s="1"/>
  <c r="BD13" i="6" s="1"/>
  <c r="AV13" i="6"/>
  <c r="AW13" i="6" s="1"/>
  <c r="AX13" i="6" s="1"/>
  <c r="AY13" i="6" s="1"/>
  <c r="AQ13" i="6"/>
  <c r="AR13" i="6" s="1"/>
  <c r="AS13" i="6" s="1"/>
  <c r="AT13" i="6" s="1"/>
  <c r="AL13" i="6"/>
  <c r="AM13" i="6" s="1"/>
  <c r="AN13" i="6" s="1"/>
  <c r="AO13" i="6" s="1"/>
  <c r="AF13" i="6"/>
  <c r="AG13" i="6" s="1"/>
  <c r="AH13" i="6" s="1"/>
  <c r="AI13" i="6" s="1"/>
  <c r="AJ13" i="6" s="1"/>
  <c r="AA13" i="6"/>
  <c r="AB13" i="6" s="1"/>
  <c r="AC13" i="6" s="1"/>
  <c r="AD13" i="6" s="1"/>
  <c r="P13" i="6"/>
  <c r="Q13" i="6" s="1"/>
  <c r="R13" i="6" s="1"/>
  <c r="S13" i="6" s="1"/>
  <c r="T13" i="6" s="1"/>
  <c r="AH71" i="5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N66" i="4"/>
  <c r="AL71" i="5"/>
  <c r="AK71" i="5"/>
  <c r="AJ71" i="5"/>
  <c r="AI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E15" i="5"/>
  <c r="E16" i="5"/>
  <c r="E17" i="5"/>
  <c r="E14" i="5"/>
  <c r="E15" i="4"/>
  <c r="E16" i="4"/>
  <c r="E17" i="4"/>
  <c r="E14" i="4"/>
  <c r="D17" i="5"/>
  <c r="F17" i="5" s="1"/>
  <c r="D16" i="5"/>
  <c r="D15" i="5"/>
  <c r="D14" i="5"/>
  <c r="C3" i="5"/>
  <c r="C4" i="5"/>
  <c r="C5" i="5"/>
  <c r="C2" i="5"/>
  <c r="C3" i="4"/>
  <c r="C4" i="4"/>
  <c r="C5" i="4"/>
  <c r="C2" i="4"/>
  <c r="D17" i="4"/>
  <c r="F17" i="4" s="1"/>
  <c r="D16" i="4"/>
  <c r="D15" i="4"/>
  <c r="D14" i="4"/>
  <c r="F17" i="6"/>
  <c r="C17" i="6"/>
  <c r="C17" i="4" s="1"/>
  <c r="F16" i="6"/>
  <c r="C16" i="6"/>
  <c r="C16" i="5" s="1"/>
  <c r="C15" i="6"/>
  <c r="C15" i="4" s="1"/>
  <c r="C14" i="6"/>
  <c r="C14" i="5" s="1"/>
  <c r="C4" i="2"/>
  <c r="C5" i="2"/>
  <c r="C6" i="2"/>
  <c r="C7" i="2"/>
  <c r="C8" i="2"/>
  <c r="C9" i="2"/>
  <c r="F14" i="6" s="1"/>
  <c r="C10" i="2"/>
  <c r="C11" i="2"/>
  <c r="C12" i="2"/>
  <c r="C13" i="2"/>
  <c r="C14" i="2"/>
  <c r="C15" i="2"/>
  <c r="F15" i="6" l="1"/>
  <c r="F14" i="4"/>
  <c r="F16" i="4"/>
  <c r="F16" i="5"/>
  <c r="AZ28" i="4"/>
  <c r="AZ66" i="4" s="1"/>
  <c r="G16" i="4" s="1"/>
  <c r="K28" i="4"/>
  <c r="L27" i="4"/>
  <c r="F14" i="5"/>
  <c r="C17" i="5"/>
  <c r="H62" i="5"/>
  <c r="H26" i="5"/>
  <c r="H38" i="5"/>
  <c r="H30" i="5"/>
  <c r="H31" i="5"/>
  <c r="I29" i="5"/>
  <c r="H29" i="5"/>
  <c r="I34" i="5"/>
  <c r="H34" i="5"/>
  <c r="I47" i="5"/>
  <c r="H47" i="5"/>
  <c r="H52" i="5"/>
  <c r="H56" i="5"/>
  <c r="I59" i="5"/>
  <c r="H59" i="5"/>
  <c r="I66" i="5"/>
  <c r="H66" i="5"/>
  <c r="H69" i="5"/>
  <c r="H68" i="5"/>
  <c r="I39" i="5"/>
  <c r="H39" i="5"/>
  <c r="H63" i="5"/>
  <c r="I35" i="5"/>
  <c r="H35" i="5"/>
  <c r="AX26" i="4"/>
  <c r="L26" i="4" s="1"/>
  <c r="K26" i="4"/>
  <c r="C14" i="4"/>
  <c r="F15" i="4"/>
  <c r="F15" i="5"/>
  <c r="I37" i="5"/>
  <c r="H37" i="5"/>
  <c r="H45" i="5"/>
  <c r="I48" i="5"/>
  <c r="H48" i="5"/>
  <c r="H55" i="5"/>
  <c r="H57" i="5"/>
  <c r="H65" i="5"/>
  <c r="I67" i="5"/>
  <c r="H67" i="5"/>
  <c r="I70" i="5"/>
  <c r="H70" i="5"/>
  <c r="H61" i="5"/>
  <c r="I46" i="5"/>
  <c r="H46" i="5"/>
  <c r="I41" i="5"/>
  <c r="H41" i="5"/>
  <c r="I50" i="5"/>
  <c r="H50" i="5"/>
  <c r="H53" i="5"/>
  <c r="C15" i="5"/>
  <c r="L46" i="4"/>
  <c r="AX54" i="4"/>
  <c r="L54" i="4" s="1"/>
  <c r="AX28" i="4"/>
  <c r="C16" i="4"/>
  <c r="L60" i="4"/>
  <c r="AP71" i="5"/>
  <c r="H14" i="5" s="1"/>
  <c r="AQ71" i="5"/>
  <c r="H15" i="5" s="1"/>
  <c r="I38" i="5"/>
  <c r="AR71" i="5"/>
  <c r="H16" i="5" s="1"/>
  <c r="AS71" i="5"/>
  <c r="H17" i="5" s="1"/>
  <c r="L65" i="4"/>
  <c r="K62" i="4"/>
  <c r="K60" i="4"/>
  <c r="K57" i="4"/>
  <c r="K55" i="4"/>
  <c r="K50" i="4"/>
  <c r="K49" i="4"/>
  <c r="K46" i="4"/>
  <c r="K43" i="4"/>
  <c r="K37" i="4"/>
  <c r="K31" i="4"/>
  <c r="K30" i="4"/>
  <c r="K65" i="4"/>
  <c r="L62" i="4"/>
  <c r="L61" i="4"/>
  <c r="K61" i="4"/>
  <c r="L57" i="4"/>
  <c r="L56" i="4"/>
  <c r="K56" i="4"/>
  <c r="L55" i="4"/>
  <c r="K54" i="4"/>
  <c r="L53" i="4"/>
  <c r="K53" i="4"/>
  <c r="L52" i="4"/>
  <c r="K52" i="4"/>
  <c r="L50" i="4"/>
  <c r="L49" i="4"/>
  <c r="L45" i="4"/>
  <c r="K45" i="4"/>
  <c r="L44" i="4"/>
  <c r="K44" i="4"/>
  <c r="L42" i="4"/>
  <c r="K42" i="4"/>
  <c r="L43" i="4"/>
  <c r="L41" i="4"/>
  <c r="K41" i="4"/>
  <c r="L38" i="4"/>
  <c r="K38" i="4"/>
  <c r="L37" i="4"/>
  <c r="L31" i="4"/>
  <c r="L30" i="4"/>
  <c r="L29" i="4"/>
  <c r="K29" i="4"/>
  <c r="K27" i="4"/>
  <c r="AT66" i="4"/>
  <c r="H14" i="4" s="1"/>
  <c r="AW66" i="4"/>
  <c r="H17" i="4" s="1"/>
  <c r="AV66" i="4"/>
  <c r="H16" i="4" s="1"/>
  <c r="AU66" i="4"/>
  <c r="H15" i="4" s="1"/>
  <c r="BA66" i="4"/>
  <c r="G17" i="4" s="1"/>
  <c r="I26" i="5" l="1"/>
  <c r="H71" i="5"/>
  <c r="L28" i="4"/>
  <c r="L66" i="4" s="1"/>
  <c r="I56" i="5"/>
  <c r="I63" i="5"/>
  <c r="I68" i="5"/>
  <c r="I57" i="5"/>
  <c r="AW71" i="5"/>
  <c r="G17" i="5" s="1"/>
  <c r="G17" i="6" s="1"/>
  <c r="I45" i="5"/>
  <c r="I52" i="5"/>
  <c r="I61" i="5"/>
  <c r="I30" i="5"/>
  <c r="I31" i="5"/>
  <c r="I65" i="5"/>
  <c r="I55" i="5"/>
  <c r="I69" i="5"/>
  <c r="I53" i="5"/>
  <c r="I62" i="5"/>
  <c r="N14" i="6"/>
  <c r="O14" i="6"/>
  <c r="M14" i="6"/>
  <c r="H14" i="6"/>
  <c r="L14" i="6"/>
  <c r="H15" i="6"/>
  <c r="H17" i="6"/>
  <c r="AV71" i="5"/>
  <c r="G16" i="5" s="1"/>
  <c r="G16" i="6" s="1"/>
  <c r="AU71" i="5"/>
  <c r="G15" i="5" s="1"/>
  <c r="H16" i="6"/>
  <c r="H18" i="5"/>
  <c r="AT71" i="5"/>
  <c r="G14" i="5" s="1"/>
  <c r="AY66" i="4"/>
  <c r="G15" i="4" s="1"/>
  <c r="H18" i="4"/>
  <c r="AX66" i="4"/>
  <c r="G14" i="4" s="1"/>
  <c r="K66" i="4"/>
  <c r="I71" i="5" l="1"/>
  <c r="G18" i="5"/>
  <c r="G21" i="5" s="1"/>
  <c r="H18" i="6"/>
  <c r="G15" i="6"/>
  <c r="G14" i="6"/>
  <c r="G18" i="4"/>
  <c r="G21" i="4" s="1"/>
  <c r="G18" i="6" l="1"/>
  <c r="G21" i="6" s="1"/>
  <c r="G22" i="6" s="1"/>
</calcChain>
</file>

<file path=xl/sharedStrings.xml><?xml version="1.0" encoding="utf-8"?>
<sst xmlns="http://schemas.openxmlformats.org/spreadsheetml/2006/main" count="522" uniqueCount="302">
  <si>
    <t>Часовза зона</t>
  </si>
  <si>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</si>
  <si>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</si>
  <si>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</si>
  <si>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</si>
  <si>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</si>
  <si>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</si>
  <si>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</si>
  <si>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</si>
  <si>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</si>
  <si>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</si>
  <si>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</si>
  <si>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</si>
  <si>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</si>
  <si>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</si>
  <si>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</si>
  <si>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</si>
  <si>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</si>
  <si>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</si>
  <si>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</si>
  <si>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</si>
  <si>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</si>
  <si>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</si>
  <si>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</si>
  <si>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</si>
  <si>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</si>
  <si>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</si>
  <si>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</si>
  <si>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</si>
  <si>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</si>
  <si>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</si>
  <si>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</si>
  <si>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</si>
  <si>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</si>
  <si>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</si>
  <si>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</si>
  <si>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</si>
  <si>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</si>
  <si>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</si>
  <si>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</si>
  <si>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</si>
  <si>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</si>
  <si>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</si>
  <si>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</si>
  <si>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</si>
  <si>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</si>
  <si>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</si>
  <si>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</si>
  <si>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</si>
  <si>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</si>
  <si>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</si>
  <si>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</si>
  <si>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</si>
  <si>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</si>
  <si>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</si>
  <si>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</si>
  <si>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</si>
  <si>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</si>
  <si>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</si>
  <si>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</si>
  <si>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</si>
  <si>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</si>
  <si>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</si>
  <si>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</si>
  <si>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</si>
  <si>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</si>
  <si>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</si>
  <si>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</si>
  <si>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</si>
  <si>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</si>
  <si>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</si>
  <si>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</si>
  <si>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</si>
  <si>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</si>
  <si>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</si>
  <si>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</si>
  <si>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</si>
  <si>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</si>
  <si>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</si>
  <si>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</si>
  <si>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</si>
  <si>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</si>
  <si>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</si>
  <si>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</si>
  <si>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</si>
  <si>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</si>
  <si>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</si>
  <si>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</si>
  <si>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</si>
  <si>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</si>
  <si>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</si>
  <si>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</si>
  <si>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</si>
  <si>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</si>
  <si>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</si>
  <si>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</si>
  <si>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</si>
  <si>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</si>
  <si>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</si>
  <si>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</si>
  <si>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</si>
  <si>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</si>
  <si>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</si>
  <si>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</si>
  <si>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</si>
  <si>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</si>
  <si>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</si>
  <si>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</si>
  <si>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</si>
  <si>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</si>
  <si>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</si>
  <si>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</si>
  <si>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</si>
  <si>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</si>
  <si>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</si>
  <si>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</si>
  <si>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</si>
  <si>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</si>
  <si>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</si>
  <si>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</si>
  <si>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</si>
  <si>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</si>
  <si>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</si>
  <si>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</si>
  <si>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</si>
  <si>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</si>
  <si>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</si>
  <si>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</si>
  <si>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</si>
  <si>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</si>
  <si>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</si>
  <si>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</si>
  <si>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</si>
  <si>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</si>
  <si>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</si>
  <si>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</si>
  <si>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</si>
  <si>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</si>
  <si>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</si>
  <si>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7-01-08-01</t>
  </si>
  <si>
    <t>AB 7-01-21-01</t>
  </si>
  <si>
    <t>200 001 лв. – 250 000 лв. – 15%</t>
  </si>
  <si>
    <t xml:space="preserve">Над 250 000 лв. – по договаряне </t>
  </si>
  <si>
    <t>Отстъпки за обем 2016г.: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</si>
  <si>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</si>
  <si>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</si>
  <si>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</si>
  <si>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</si>
  <si>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</si>
  <si>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</si>
  <si>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</si>
  <si>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</si>
  <si>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</si>
  <si>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</si>
  <si>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</si>
  <si>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</si>
  <si>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</si>
  <si>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</si>
  <si>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</si>
  <si>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</si>
  <si>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</si>
  <si>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</si>
  <si>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</si>
  <si>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</si>
  <si>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</si>
  <si>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</si>
  <si>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</si>
  <si>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</si>
  <si>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</si>
  <si>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</si>
  <si>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</si>
  <si>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</si>
  <si>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</si>
  <si>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</si>
  <si>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</si>
  <si>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</si>
  <si>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</si>
  <si>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</si>
  <si>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</si>
  <si>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</si>
  <si>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</si>
  <si>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</si>
  <si>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</si>
  <si>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</si>
  <si>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</si>
  <si>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</si>
  <si>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</si>
  <si>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Телевизия Bulgaria ON AIR, радио Bulgaria ON AIR, списанията Bulgaria ON AIR The Inflight Magazine и GO ON AIR и сайта bgonair.bg</t>
  </si>
  <si>
    <t>Авиошоу</t>
  </si>
  <si>
    <t>V.I.B./Very Important Bulgarians/</t>
  </si>
  <si>
    <t>Документален Филм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</si>
  <si>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</si>
  <si>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</si>
  <si>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Q &amp; A (п)</t>
  </si>
  <si>
    <t>AB 1-01-18-01</t>
  </si>
  <si>
    <t>AB 2-01-18-01</t>
  </si>
  <si>
    <t>AB 3-01-18-01</t>
  </si>
  <si>
    <t>AB 4-01-18-01</t>
  </si>
  <si>
    <t>AB 5-01-18-01</t>
  </si>
  <si>
    <t>Новинарски Блок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</si>
  <si>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</si>
  <si>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</si>
  <si>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</si>
  <si>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</si>
  <si>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</si>
  <si>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</si>
  <si>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</si>
  <si>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</si>
  <si>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</si>
  <si>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</si>
  <si>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</si>
  <si>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</si>
  <si>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</si>
  <si>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</si>
  <si>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</si>
  <si>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</si>
  <si>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</si>
  <si>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</si>
  <si>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</si>
  <si>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</si>
  <si>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</si>
  <si>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</si>
  <si>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</si>
  <si>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</si>
  <si>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</si>
  <si>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</si>
  <si>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</si>
  <si>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</si>
  <si>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</si>
  <si>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</si>
  <si>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</si>
  <si>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</si>
  <si>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</si>
  <si>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</si>
  <si>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</si>
  <si>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</si>
  <si>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</si>
  <si>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</si>
  <si>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</si>
  <si>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</si>
  <si>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</si>
  <si>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</si>
  <si>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</si>
  <si>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</si>
  <si>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</si>
  <si>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</si>
  <si>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</si>
  <si>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</si>
  <si>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</si>
  <si>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6-01-08-02</t>
  </si>
  <si>
    <t>AB 7-01-08-02</t>
  </si>
  <si>
    <t>AB 6-01-09-02</t>
  </si>
  <si>
    <t>AB 7-01-09-02</t>
  </si>
  <si>
    <t>Провокативно</t>
  </si>
  <si>
    <t>Клик</t>
  </si>
  <si>
    <t>AB 6-01-20-02</t>
  </si>
  <si>
    <t>AB 7-01-20-02</t>
  </si>
  <si>
    <t>AB 06-01-14-02</t>
  </si>
  <si>
    <t>AB 07-01-14-02</t>
  </si>
  <si>
    <t>AB 6-01-18-01</t>
  </si>
  <si>
    <t>AB 7-01-18-01</t>
  </si>
  <si>
    <t>AB 6-01-18-02</t>
  </si>
  <si>
    <t>AB 7-01-18-02</t>
  </si>
  <si>
    <t>VIB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</si>
  <si>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</si>
  <si>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</si>
  <si>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</si>
  <si>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</si>
  <si>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</si>
  <si>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</si>
  <si>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</si>
  <si>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</si>
  <si>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</si>
  <si>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 xml:space="preserve">Днес </t>
  </si>
  <si>
    <t>Днес в събота</t>
  </si>
  <si>
    <t>Днес в неделя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</si>
  <si>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</si>
  <si>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Форма Финални надписи</t>
  </si>
  <si>
    <t>Брандиран бъг</t>
  </si>
  <si>
    <t>Спонсорски заставки</t>
  </si>
  <si>
    <t>Брандирана шапка реклама</t>
  </si>
  <si>
    <t>7" + 7" / 14 секунди</t>
  </si>
  <si>
    <t>10 секунди</t>
  </si>
  <si>
    <t>Нестандартни Форми</t>
  </si>
  <si>
    <t>Максимална дължина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</si>
  <si>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</si>
  <si>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</si>
  <si>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</si>
  <si>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3" + 4" / 7 секунди</t>
  </si>
  <si>
    <t>Заснемане и монтаж платен репортаж – 500 лева</t>
  </si>
  <si>
    <t>Индекс към 30" клип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</si>
  <si>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</si>
  <si>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</si>
  <si>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</si>
  <si>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AB 6-01-12-02</t>
  </si>
  <si>
    <t>AB 7-01-12-02</t>
  </si>
  <si>
    <t>Клипове с различна дължина се изчисляват линейно спрямо цената за 30 секунден клип.</t>
  </si>
  <si>
    <t>AB 6-01-07-01</t>
  </si>
  <si>
    <t>AB 7-01-07-01</t>
  </si>
  <si>
    <t>Пес Патрул - Анимационен филм</t>
  </si>
  <si>
    <t>Програмна схема, Декември 2016</t>
  </si>
  <si>
    <t>Опорни хора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</si>
</sst>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5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sz val="16"/>
      <color rgb="FF002C6B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6"/>
      <color theme="4" tint="-0.499984740745262"/>
      <name val="Calibri"/>
      <family val="2"/>
      <charset val="204"/>
    </font>
    <font>
      <sz val="13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0" fontId="14" fillId="13" borderId="1" xfId="0" applyFont="1" applyFill="1" applyBorder="1" applyAlignment="1" applyProtection="1">
      <alignment horizontal="left"/>
      <protection locked="0"/>
    </xf>
    <xf numFmtId="167" fontId="14" fillId="13" borderId="1" xfId="0" applyNumberFormat="1" applyFont="1" applyFill="1" applyBorder="1" applyAlignment="1" applyProtection="1">
      <alignment horizontal="left"/>
      <protection locked="0"/>
    </xf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Protection="1"/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0" fontId="21" fillId="6" borderId="13" xfId="0" applyFont="1" applyFill="1" applyBorder="1" applyAlignment="1" applyProtection="1">
      <alignment horizontal="center" vertical="center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0" fontId="10" fillId="15" borderId="0" xfId="0" applyFont="1" applyFill="1" applyBorder="1" applyAlignment="1">
      <alignment horizontal="left"/>
    </xf>
    <xf numFmtId="0" fontId="0" fillId="15" borderId="0" xfId="0" applyFill="1" applyBorder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26" fillId="5" borderId="13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0" fontId="14" fillId="7" borderId="15" xfId="0" applyFont="1" applyFill="1" applyBorder="1" applyAlignment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9" fontId="14" fillId="7" borderId="15" xfId="0" applyNumberFormat="1" applyFont="1" applyFill="1" applyBorder="1" applyProtection="1"/>
    <xf numFmtId="20" fontId="20" fillId="5" borderId="15" xfId="9" applyNumberFormat="1" applyFont="1" applyFill="1" applyBorder="1" applyAlignment="1" applyProtection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9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166" fontId="41" fillId="0" borderId="1" xfId="0" applyNumberFormat="1" applyFont="1" applyFill="1" applyBorder="1" applyAlignment="1">
      <alignment horizontal="center" vertical="center"/>
    </xf>
    <xf numFmtId="9" fontId="41" fillId="0" borderId="1" xfId="11" applyFont="1" applyFill="1" applyBorder="1" applyAlignment="1">
      <alignment horizontal="center" vertical="center"/>
    </xf>
    <xf numFmtId="9" fontId="14" fillId="0" borderId="1" xfId="11" applyFont="1" applyBorder="1" applyAlignment="1">
      <alignment horizontal="center" vertical="center"/>
    </xf>
    <xf numFmtId="0" fontId="40" fillId="9" borderId="6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40" fillId="9" borderId="7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/>
    <xf numFmtId="0" fontId="43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4" fillId="6" borderId="15" xfId="9" applyNumberFormat="1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/>
    <xf numFmtId="0" fontId="14" fillId="14" borderId="15" xfId="0" applyFont="1" applyFill="1" applyBorder="1" applyAlignment="1" applyProtection="1">
      <protection locked="0"/>
    </xf>
    <xf numFmtId="164" fontId="21" fillId="16" borderId="15" xfId="9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/>
    <xf numFmtId="0" fontId="17" fillId="7" borderId="15" xfId="0" applyFont="1" applyFill="1" applyBorder="1" applyAlignment="1" applyProtection="1"/>
    <xf numFmtId="0" fontId="17" fillId="14" borderId="15" xfId="0" applyFont="1" applyFill="1" applyBorder="1" applyAlignment="1" applyProtection="1">
      <protection locked="0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6" fillId="9" borderId="24" xfId="0" applyFont="1" applyFill="1" applyBorder="1" applyAlignment="1" applyProtection="1">
      <alignment vertical="center"/>
    </xf>
    <xf numFmtId="0" fontId="36" fillId="15" borderId="25" xfId="0" applyFont="1" applyFill="1" applyBorder="1" applyAlignment="1" applyProtection="1">
      <alignment vertical="center"/>
    </xf>
    <xf numFmtId="0" fontId="14" fillId="14" borderId="15" xfId="0" applyFont="1" applyFill="1" applyBorder="1" applyProtection="1">
      <protection locked="0"/>
    </xf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9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33" fillId="8" borderId="6" xfId="0" applyNumberFormat="1" applyFont="1" applyFill="1" applyBorder="1" applyAlignment="1">
      <alignment horizontal="center" vertical="center"/>
    </xf>
    <xf numFmtId="166" fontId="33" fillId="8" borderId="7" xfId="0" applyNumberFormat="1" applyFont="1" applyFill="1" applyBorder="1" applyAlignment="1">
      <alignment horizontal="center" vertical="center"/>
    </xf>
    <xf numFmtId="166" fontId="33" fillId="8" borderId="4" xfId="0" applyNumberFormat="1" applyFont="1" applyFill="1" applyBorder="1" applyAlignment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49" fontId="34" fillId="0" borderId="20" xfId="0" applyNumberFormat="1" applyFont="1" applyBorder="1" applyAlignment="1">
      <alignment horizontal="center"/>
    </xf>
    <xf numFmtId="49" fontId="0" fillId="0" borderId="20" xfId="0" applyNumberFormat="1" applyBorder="1"/>
    <xf numFmtId="0" fontId="35" fillId="0" borderId="19" xfId="0" applyFont="1" applyBorder="1" applyAlignment="1" applyProtection="1">
      <alignment horizontal="left" vertical="center"/>
    </xf>
    <xf numFmtId="0" fontId="20" fillId="5" borderId="21" xfId="0" applyFont="1" applyFill="1" applyBorder="1" applyAlignment="1" applyProtection="1">
      <alignment horizontal="center" vertical="center" wrapText="1"/>
    </xf>
    <xf numFmtId="0" fontId="20" fillId="5" borderId="22" xfId="0" applyFont="1" applyFill="1" applyBorder="1" applyAlignment="1" applyProtection="1">
      <alignment horizontal="center" vertical="center" wrapText="1"/>
    </xf>
    <xf numFmtId="0" fontId="20" fillId="5" borderId="2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36" fillId="9" borderId="18" xfId="0" applyFont="1" applyFill="1" applyBorder="1" applyAlignment="1" applyProtection="1">
      <alignment horizontal="center" vertical="center"/>
    </xf>
    <xf numFmtId="0" fontId="36" fillId="9" borderId="24" xfId="0" applyFont="1" applyFill="1" applyBorder="1" applyAlignment="1" applyProtection="1">
      <alignment horizontal="center" vertical="center"/>
    </xf>
    <xf numFmtId="0" fontId="36" fillId="9" borderId="25" xfId="0" applyFont="1" applyFill="1" applyBorder="1" applyAlignment="1" applyProtection="1">
      <alignment horizontal="center" vertical="center"/>
    </xf>
    <xf numFmtId="49" fontId="34" fillId="0" borderId="26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35" fillId="0" borderId="19" xfId="0" applyFont="1" applyBorder="1" applyAlignment="1">
      <alignment horizontal="left" vertical="center"/>
    </xf>
    <xf numFmtId="0" fontId="36" fillId="9" borderId="15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9" borderId="15" xfId="0" applyFont="1" applyFill="1" applyBorder="1" applyProtection="1">
      <protection locked="0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48"/>
  <sheetViews>
    <sheetView showGridLines="0" zoomScale="70" zoomScaleNormal="70" workbookViewId="0">
      <selection activeCell="F4" sqref="F4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3.28515625" customWidth="1"/>
    <col min="5" max="7" width="32.7109375" customWidth="1"/>
    <col min="8" max="8" width="22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74</v>
      </c>
      <c r="C2" s="51"/>
      <c r="D2" s="1"/>
      <c r="E2" s="1"/>
      <c r="F2" s="1"/>
      <c r="G2" s="1"/>
      <c r="H2" s="1"/>
      <c r="I2" s="1"/>
    </row>
    <row r="3" spans="2:75" ht="17.25" x14ac:dyDescent="0.3">
      <c r="B3" s="50" t="s">
        <v>75</v>
      </c>
      <c r="C3" s="51"/>
      <c r="D3" s="1"/>
      <c r="E3" s="1"/>
      <c r="F3" s="1"/>
      <c r="G3" s="1"/>
      <c r="H3" s="1"/>
      <c r="I3" s="1"/>
    </row>
    <row r="4" spans="2:75" ht="17.25" x14ac:dyDescent="0.3">
      <c r="B4" s="50" t="s">
        <v>76</v>
      </c>
      <c r="C4" s="51"/>
      <c r="D4" s="1"/>
      <c r="E4" s="1"/>
      <c r="F4" s="1"/>
      <c r="G4" s="1"/>
      <c r="H4" s="1"/>
      <c r="I4" s="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</row>
    <row r="5" spans="2:75" ht="17.25" x14ac:dyDescent="0.3">
      <c r="B5" s="50" t="s">
        <v>77</v>
      </c>
      <c r="C5" s="52"/>
      <c r="D5" s="1"/>
      <c r="E5" s="1"/>
      <c r="F5" s="1"/>
      <c r="G5" s="1"/>
      <c r="H5" s="1"/>
      <c r="I5" s="1"/>
      <c r="J5" s="141"/>
      <c r="K5" s="141" t="s">
        <v>182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</row>
    <row r="6" spans="2:75" ht="17.25" hidden="1" customHeight="1" x14ac:dyDescent="0.3">
      <c r="B6" s="4"/>
      <c r="C6" s="4"/>
      <c r="D6" s="6" t="s">
        <v>7</v>
      </c>
      <c r="E6" s="6"/>
      <c r="F6" s="6"/>
      <c r="G6" s="4"/>
      <c r="H6" s="1"/>
      <c r="I6" s="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</row>
    <row r="7" spans="2:75" ht="18" hidden="1" customHeight="1" thickBot="1" x14ac:dyDescent="0.35">
      <c r="B7" s="27" t="s">
        <v>30</v>
      </c>
      <c r="C7" s="27"/>
      <c r="D7" s="23">
        <v>1</v>
      </c>
      <c r="E7" s="60"/>
      <c r="F7" s="60"/>
      <c r="G7" s="4"/>
      <c r="H7" s="1"/>
      <c r="I7" s="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</row>
    <row r="8" spans="2:75" ht="18" hidden="1" customHeight="1" thickBot="1" x14ac:dyDescent="0.35">
      <c r="B8" s="28" t="s">
        <v>31</v>
      </c>
      <c r="C8" s="28"/>
      <c r="D8" s="24">
        <v>2</v>
      </c>
      <c r="E8" s="61"/>
      <c r="F8" s="61"/>
      <c r="G8" s="1"/>
      <c r="H8" s="1"/>
      <c r="I8" s="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</row>
    <row r="9" spans="2:75" ht="18" hidden="1" customHeight="1" thickBot="1" x14ac:dyDescent="0.35">
      <c r="B9" s="29" t="s">
        <v>32</v>
      </c>
      <c r="C9" s="29"/>
      <c r="D9" s="25">
        <v>1.4</v>
      </c>
      <c r="E9" s="62"/>
      <c r="F9" s="62"/>
      <c r="G9" s="1"/>
      <c r="H9" s="1"/>
      <c r="I9" s="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</row>
    <row r="10" spans="2:75" ht="35.25" hidden="1" customHeight="1" thickBot="1" x14ac:dyDescent="0.35">
      <c r="B10" s="30" t="s">
        <v>33</v>
      </c>
      <c r="C10" s="30"/>
      <c r="D10" s="26">
        <v>1.3</v>
      </c>
      <c r="E10" s="63"/>
      <c r="F10" s="63"/>
      <c r="G10" s="1"/>
      <c r="H10" s="1"/>
      <c r="I10" s="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41"/>
      <c r="K12" s="164" t="s">
        <v>89</v>
      </c>
      <c r="L12" s="164"/>
      <c r="M12" s="164"/>
      <c r="N12" s="164"/>
      <c r="O12" s="164"/>
      <c r="P12" s="164" t="s">
        <v>82</v>
      </c>
      <c r="Q12" s="164"/>
      <c r="R12" s="164"/>
      <c r="S12" s="164"/>
      <c r="T12" s="164"/>
      <c r="U12" s="164" t="s">
        <v>83</v>
      </c>
      <c r="V12" s="164"/>
      <c r="W12" s="164"/>
      <c r="X12" s="164"/>
      <c r="Y12" s="164"/>
      <c r="Z12" s="164" t="s">
        <v>84</v>
      </c>
      <c r="AA12" s="164"/>
      <c r="AB12" s="164"/>
      <c r="AC12" s="164"/>
      <c r="AD12" s="164"/>
      <c r="AE12" s="164" t="s">
        <v>85</v>
      </c>
      <c r="AF12" s="164"/>
      <c r="AG12" s="164"/>
      <c r="AH12" s="164"/>
      <c r="AI12" s="164"/>
      <c r="AJ12" s="164"/>
      <c r="AK12" s="164" t="s">
        <v>86</v>
      </c>
      <c r="AL12" s="164"/>
      <c r="AM12" s="164"/>
      <c r="AN12" s="164"/>
      <c r="AO12" s="164"/>
      <c r="AP12" s="164" t="s">
        <v>87</v>
      </c>
      <c r="AQ12" s="164"/>
      <c r="AR12" s="164"/>
      <c r="AS12" s="164"/>
      <c r="AT12" s="164"/>
      <c r="AU12" s="164" t="s">
        <v>88</v>
      </c>
      <c r="AV12" s="164"/>
      <c r="AW12" s="164"/>
      <c r="AX12" s="164"/>
      <c r="AY12" s="164"/>
      <c r="AZ12" s="164" t="s">
        <v>89</v>
      </c>
      <c r="BA12" s="164"/>
      <c r="BB12" s="164"/>
      <c r="BC12" s="164"/>
      <c r="BD12" s="164"/>
      <c r="BE12" s="164" t="s">
        <v>90</v>
      </c>
      <c r="BF12" s="164"/>
      <c r="BG12" s="164"/>
      <c r="BH12" s="164"/>
      <c r="BI12" s="164"/>
      <c r="BJ12" s="164"/>
      <c r="BK12" s="164" t="s">
        <v>183</v>
      </c>
      <c r="BL12" s="164"/>
      <c r="BM12" s="164"/>
      <c r="BN12" s="164"/>
      <c r="BO12" s="164"/>
      <c r="BP12" s="164" t="s">
        <v>184</v>
      </c>
      <c r="BQ12" s="164"/>
      <c r="BR12" s="164"/>
      <c r="BS12" s="164"/>
      <c r="BT12" s="164"/>
      <c r="BU12" s="142"/>
      <c r="BV12" s="141"/>
      <c r="BW12" s="141"/>
    </row>
    <row r="13" spans="2:75" ht="17.25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/>
      <c r="G13" s="6" t="s">
        <v>50</v>
      </c>
      <c r="H13" s="6" t="s">
        <v>69</v>
      </c>
      <c r="I13" s="6"/>
      <c r="J13" s="143" t="s">
        <v>293</v>
      </c>
      <c r="K13" s="140">
        <v>35</v>
      </c>
      <c r="L13" s="140">
        <v>36</v>
      </c>
      <c r="M13" s="140">
        <v>37</v>
      </c>
      <c r="N13" s="140">
        <v>38</v>
      </c>
      <c r="O13" s="140">
        <v>39</v>
      </c>
      <c r="P13" s="140">
        <f t="shared" ref="P13:T13" si="0">O13+1</f>
        <v>40</v>
      </c>
      <c r="Q13" s="140">
        <f t="shared" si="0"/>
        <v>41</v>
      </c>
      <c r="R13" s="140">
        <f t="shared" si="0"/>
        <v>42</v>
      </c>
      <c r="S13" s="140">
        <f t="shared" si="0"/>
        <v>43</v>
      </c>
      <c r="T13" s="140">
        <f t="shared" si="0"/>
        <v>44</v>
      </c>
      <c r="U13" s="140">
        <v>9</v>
      </c>
      <c r="V13" s="140">
        <v>10</v>
      </c>
      <c r="W13" s="140">
        <v>11</v>
      </c>
      <c r="X13" s="140">
        <v>12</v>
      </c>
      <c r="Y13" s="140">
        <v>13</v>
      </c>
      <c r="Z13" s="140">
        <v>13</v>
      </c>
      <c r="AA13" s="140">
        <f>Z13+1</f>
        <v>14</v>
      </c>
      <c r="AB13" s="140">
        <f>AA13+1</f>
        <v>15</v>
      </c>
      <c r="AC13" s="140">
        <f>AB13+1</f>
        <v>16</v>
      </c>
      <c r="AD13" s="140">
        <f>AC13+1</f>
        <v>17</v>
      </c>
      <c r="AE13" s="140">
        <v>17</v>
      </c>
      <c r="AF13" s="140">
        <f>AE13+1</f>
        <v>18</v>
      </c>
      <c r="AG13" s="140">
        <f t="shared" ref="AG13:BU13" si="1">AF13+1</f>
        <v>19</v>
      </c>
      <c r="AH13" s="140">
        <f t="shared" si="1"/>
        <v>20</v>
      </c>
      <c r="AI13" s="140">
        <f t="shared" si="1"/>
        <v>21</v>
      </c>
      <c r="AJ13" s="140">
        <f t="shared" si="1"/>
        <v>22</v>
      </c>
      <c r="AK13" s="140">
        <v>22</v>
      </c>
      <c r="AL13" s="140">
        <f t="shared" si="1"/>
        <v>23</v>
      </c>
      <c r="AM13" s="140">
        <f t="shared" si="1"/>
        <v>24</v>
      </c>
      <c r="AN13" s="140">
        <f t="shared" si="1"/>
        <v>25</v>
      </c>
      <c r="AO13" s="140">
        <f t="shared" si="1"/>
        <v>26</v>
      </c>
      <c r="AP13" s="140">
        <v>26</v>
      </c>
      <c r="AQ13" s="140">
        <f t="shared" si="1"/>
        <v>27</v>
      </c>
      <c r="AR13" s="140">
        <f t="shared" si="1"/>
        <v>28</v>
      </c>
      <c r="AS13" s="140">
        <f t="shared" si="1"/>
        <v>29</v>
      </c>
      <c r="AT13" s="140">
        <f t="shared" si="1"/>
        <v>30</v>
      </c>
      <c r="AU13" s="140">
        <v>31</v>
      </c>
      <c r="AV13" s="140">
        <f t="shared" si="1"/>
        <v>32</v>
      </c>
      <c r="AW13" s="140">
        <f t="shared" si="1"/>
        <v>33</v>
      </c>
      <c r="AX13" s="140">
        <f t="shared" si="1"/>
        <v>34</v>
      </c>
      <c r="AY13" s="140">
        <f t="shared" si="1"/>
        <v>35</v>
      </c>
      <c r="AZ13" s="140">
        <v>35</v>
      </c>
      <c r="BA13" s="140">
        <f t="shared" si="1"/>
        <v>36</v>
      </c>
      <c r="BB13" s="140">
        <f t="shared" si="1"/>
        <v>37</v>
      </c>
      <c r="BC13" s="140">
        <f t="shared" si="1"/>
        <v>38</v>
      </c>
      <c r="BD13" s="140">
        <f t="shared" si="1"/>
        <v>39</v>
      </c>
      <c r="BE13" s="140">
        <v>39</v>
      </c>
      <c r="BF13" s="140">
        <f t="shared" si="1"/>
        <v>40</v>
      </c>
      <c r="BG13" s="140">
        <f t="shared" si="1"/>
        <v>41</v>
      </c>
      <c r="BH13" s="140">
        <f t="shared" si="1"/>
        <v>42</v>
      </c>
      <c r="BI13" s="140">
        <f t="shared" si="1"/>
        <v>43</v>
      </c>
      <c r="BJ13" s="140">
        <f t="shared" si="1"/>
        <v>44</v>
      </c>
      <c r="BK13" s="140">
        <v>44</v>
      </c>
      <c r="BL13" s="140">
        <f t="shared" si="1"/>
        <v>45</v>
      </c>
      <c r="BM13" s="140">
        <f t="shared" si="1"/>
        <v>46</v>
      </c>
      <c r="BN13" s="140">
        <f t="shared" si="1"/>
        <v>47</v>
      </c>
      <c r="BO13" s="140">
        <f t="shared" si="1"/>
        <v>48</v>
      </c>
      <c r="BP13" s="140">
        <v>48</v>
      </c>
      <c r="BQ13" s="140">
        <f t="shared" si="1"/>
        <v>49</v>
      </c>
      <c r="BR13" s="140">
        <f t="shared" si="1"/>
        <v>50</v>
      </c>
      <c r="BS13" s="140">
        <f t="shared" si="1"/>
        <v>51</v>
      </c>
      <c r="BT13" s="140">
        <f t="shared" si="1"/>
        <v>52</v>
      </c>
      <c r="BU13" s="140">
        <f t="shared" si="1"/>
        <v>53</v>
      </c>
      <c r="BV13" s="141"/>
      <c r="BW13" s="141"/>
    </row>
    <row r="14" spans="2:75" ht="18.75" x14ac:dyDescent="0.3">
      <c r="B14" s="31" t="s">
        <v>59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143" t="s">
        <v>91</v>
      </c>
      <c r="K14" s="141" t="e">
        <f>SUM('Mon-Fri'!#REF!,'Sat-Sun'!#REF!)</f>
        <v>#REF!</v>
      </c>
      <c r="L14" s="141" t="e">
        <f>SUM('Mon-Fri'!#REF!,'Sat-Sun'!#REF!)</f>
        <v>#REF!</v>
      </c>
      <c r="M14" s="141" t="e">
        <f>SUM('Mon-Fri'!#REF!,'Sat-Sun'!#REF!)</f>
        <v>#REF!</v>
      </c>
      <c r="N14" s="141" t="e">
        <f>SUM('Mon-Fri'!#REF!,'Sat-Sun'!#REF!)</f>
        <v>#REF!</v>
      </c>
      <c r="O14" s="141" t="e">
        <f>SUM('Mon-Fri'!#REF!,'Sat-Sun'!#REF!)</f>
        <v>#REF!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>
        <f>SUM('[1]Mon-Fri'!BF26,'[1]Sat-Sun'!BC26)</f>
        <v>0</v>
      </c>
      <c r="BU14" s="141">
        <f>SUM('[1]Mon-Fri'!BG26,'[1]Sat-Sun'!BD26)</f>
        <v>0</v>
      </c>
      <c r="BV14" s="141"/>
      <c r="BW14" s="141"/>
    </row>
    <row r="15" spans="2:75" ht="18.75" x14ac:dyDescent="0.3">
      <c r="B15" s="31" t="s">
        <v>59</v>
      </c>
      <c r="C15" s="16" t="str">
        <f>IF(D15&gt;0,"B","")</f>
        <v/>
      </c>
      <c r="D15" s="54"/>
      <c r="E15" s="54"/>
      <c r="F15" s="37" t="e">
        <f>VLOOKUP(D15,List!$B$3:$C$15,2,0)</f>
        <v>#N/A</v>
      </c>
      <c r="G15" s="44">
        <f>SUM('Mon-Fri'!G15,'Sat-Sun'!G15,)</f>
        <v>0</v>
      </c>
      <c r="H15" s="56">
        <f>SUM('Mon-Fri'!H15,'Sat-Sun'!H15)</f>
        <v>0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</row>
    <row r="16" spans="2:75" ht="18.75" x14ac:dyDescent="0.3">
      <c r="B16" s="31" t="s">
        <v>59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 x14ac:dyDescent="0.3">
      <c r="B17" s="31" t="s">
        <v>60</v>
      </c>
      <c r="C17" s="16" t="str">
        <f>IF(D17="Да","D","")</f>
        <v/>
      </c>
      <c r="D17" s="38" t="s">
        <v>62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9"/>
      <c r="BL18" s="59"/>
      <c r="BM18" s="59"/>
      <c r="BN18" s="59"/>
      <c r="BO18" s="59"/>
      <c r="BP18" s="59"/>
    </row>
    <row r="19" spans="2:68" ht="17.25" x14ac:dyDescent="0.3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 x14ac:dyDescent="0.3">
      <c r="B20" s="1"/>
      <c r="C20" s="4"/>
      <c r="D20" s="4"/>
      <c r="E20" s="4"/>
      <c r="F20" s="16" t="s">
        <v>51</v>
      </c>
      <c r="G20" s="53"/>
      <c r="H20" s="5"/>
    </row>
    <row r="21" spans="2:68" ht="17.25" x14ac:dyDescent="0.3">
      <c r="B21" s="1"/>
      <c r="C21" s="4"/>
      <c r="D21" s="4"/>
      <c r="E21" s="4"/>
      <c r="F21" s="16" t="s">
        <v>70</v>
      </c>
      <c r="G21" s="46">
        <f>G18-G18*G20</f>
        <v>0</v>
      </c>
      <c r="H21" s="5"/>
    </row>
    <row r="22" spans="2:68" ht="17.25" x14ac:dyDescent="0.3">
      <c r="F22" s="16" t="s">
        <v>181</v>
      </c>
      <c r="G22" s="46">
        <f>G21+G21*20%</f>
        <v>0</v>
      </c>
    </row>
    <row r="24" spans="2:68" ht="29.25" customHeight="1" x14ac:dyDescent="0.45">
      <c r="B24" s="70" t="s">
        <v>144</v>
      </c>
      <c r="D24" s="76"/>
      <c r="E24" s="65"/>
      <c r="F24" s="65"/>
    </row>
    <row r="25" spans="2:68" ht="21" x14ac:dyDescent="0.25">
      <c r="B25" s="166" t="s">
        <v>143</v>
      </c>
      <c r="C25" s="167"/>
      <c r="D25" s="66"/>
      <c r="E25" s="166" t="s">
        <v>171</v>
      </c>
      <c r="F25" s="168"/>
      <c r="G25" s="167"/>
      <c r="I25" s="166" t="s">
        <v>145</v>
      </c>
      <c r="J25" s="167"/>
    </row>
    <row r="26" spans="2:68" ht="18" customHeight="1" x14ac:dyDescent="0.25">
      <c r="B26" s="171" t="s">
        <v>172</v>
      </c>
      <c r="C26" s="173"/>
      <c r="D26" s="83"/>
      <c r="E26" s="165" t="s">
        <v>185</v>
      </c>
      <c r="F26" s="165"/>
      <c r="G26" s="165"/>
      <c r="I26" s="165" t="s">
        <v>285</v>
      </c>
      <c r="J26" s="165"/>
    </row>
    <row r="27" spans="2:68" ht="18" customHeight="1" x14ac:dyDescent="0.25">
      <c r="B27" s="171" t="s">
        <v>173</v>
      </c>
      <c r="C27" s="173"/>
      <c r="D27" s="67"/>
      <c r="E27" s="165" t="s">
        <v>287</v>
      </c>
      <c r="F27" s="165"/>
      <c r="G27" s="165"/>
      <c r="I27" s="165" t="s">
        <v>286</v>
      </c>
      <c r="J27" s="165"/>
    </row>
    <row r="28" spans="2:68" ht="18" customHeight="1" x14ac:dyDescent="0.25">
      <c r="B28" s="171" t="s">
        <v>174</v>
      </c>
      <c r="C28" s="172"/>
      <c r="D28" s="64"/>
      <c r="E28" s="165" t="s">
        <v>179</v>
      </c>
      <c r="F28" s="165"/>
      <c r="G28" s="165"/>
      <c r="I28" s="165" t="s">
        <v>289</v>
      </c>
      <c r="J28" s="165"/>
    </row>
    <row r="29" spans="2:68" ht="18" customHeight="1" x14ac:dyDescent="0.25">
      <c r="B29" s="171" t="s">
        <v>175</v>
      </c>
      <c r="C29" s="172"/>
      <c r="D29" s="64"/>
      <c r="I29" s="86"/>
      <c r="J29" s="86"/>
    </row>
    <row r="30" spans="2:68" ht="18" customHeight="1" x14ac:dyDescent="0.35">
      <c r="B30" s="171" t="s">
        <v>176</v>
      </c>
      <c r="C30" s="172"/>
      <c r="D30" s="64"/>
      <c r="E30" s="137" t="s">
        <v>283</v>
      </c>
      <c r="F30" s="138" t="s">
        <v>290</v>
      </c>
      <c r="G30" s="139" t="s">
        <v>284</v>
      </c>
      <c r="H30" s="86"/>
      <c r="I30" s="86"/>
      <c r="J30" s="86"/>
      <c r="K30" s="76"/>
    </row>
    <row r="31" spans="2:68" ht="18" customHeight="1" x14ac:dyDescent="0.25">
      <c r="B31" s="171" t="s">
        <v>177</v>
      </c>
      <c r="C31" s="172"/>
      <c r="D31" s="64"/>
      <c r="E31" s="134" t="s">
        <v>279</v>
      </c>
      <c r="F31" s="135">
        <v>1</v>
      </c>
      <c r="G31" s="134" t="s">
        <v>281</v>
      </c>
      <c r="H31" s="86"/>
      <c r="K31" s="76"/>
    </row>
    <row r="32" spans="2:68" ht="18" customHeight="1" x14ac:dyDescent="0.35">
      <c r="B32" s="171" t="s">
        <v>178</v>
      </c>
      <c r="C32" s="172"/>
      <c r="D32" s="64"/>
      <c r="E32" s="128" t="s">
        <v>280</v>
      </c>
      <c r="F32" s="136">
        <v>1.2</v>
      </c>
      <c r="G32" s="134" t="s">
        <v>288</v>
      </c>
      <c r="H32" s="59"/>
      <c r="I32" s="115"/>
      <c r="J32" s="115"/>
    </row>
    <row r="33" spans="2:11" ht="18" customHeight="1" x14ac:dyDescent="0.35">
      <c r="B33" s="171" t="s">
        <v>141</v>
      </c>
      <c r="C33" s="172"/>
      <c r="D33" s="64"/>
      <c r="E33" s="128" t="s">
        <v>277</v>
      </c>
      <c r="F33" s="136">
        <v>1.1000000000000001</v>
      </c>
      <c r="G33" s="134" t="s">
        <v>282</v>
      </c>
      <c r="H33" s="115"/>
      <c r="I33" s="117"/>
      <c r="J33" s="117"/>
      <c r="K33" s="116"/>
    </row>
    <row r="34" spans="2:11" ht="18" customHeight="1" x14ac:dyDescent="0.35">
      <c r="B34" s="171" t="s">
        <v>142</v>
      </c>
      <c r="C34" s="172"/>
      <c r="D34" s="64"/>
      <c r="E34" s="128" t="s">
        <v>278</v>
      </c>
      <c r="F34" s="136">
        <v>1.3</v>
      </c>
      <c r="G34" s="134" t="s">
        <v>282</v>
      </c>
      <c r="H34" s="117"/>
      <c r="K34" s="116"/>
    </row>
    <row r="35" spans="2:11" ht="17.25" x14ac:dyDescent="0.25">
      <c r="C35" s="69"/>
      <c r="D35" s="68"/>
      <c r="E35" s="75"/>
      <c r="F35" s="82"/>
      <c r="G35" s="82"/>
      <c r="H35" s="82"/>
    </row>
    <row r="36" spans="2:11" ht="17.25" x14ac:dyDescent="0.25">
      <c r="B36" s="169" t="s">
        <v>180</v>
      </c>
      <c r="C36" s="170"/>
      <c r="D36" s="64"/>
      <c r="E36" s="75"/>
      <c r="F36" s="82"/>
      <c r="G36" s="59"/>
      <c r="H36" s="82"/>
    </row>
    <row r="37" spans="2:11" ht="17.25" x14ac:dyDescent="0.25">
      <c r="B37" s="129"/>
      <c r="C37" s="130"/>
      <c r="D37" s="82"/>
      <c r="E37" s="82"/>
      <c r="F37" s="82"/>
      <c r="G37" s="59"/>
      <c r="H37" s="82"/>
    </row>
    <row r="38" spans="2:11" ht="17.25" x14ac:dyDescent="0.25">
      <c r="B38" s="160" t="s">
        <v>296</v>
      </c>
      <c r="C38" s="163"/>
      <c r="D38" s="163"/>
      <c r="E38" s="163"/>
      <c r="F38" s="163"/>
      <c r="G38" s="163"/>
      <c r="H38" s="82"/>
    </row>
    <row r="39" spans="2:11" ht="17.25" x14ac:dyDescent="0.25">
      <c r="B39" s="132"/>
      <c r="C39" s="132"/>
      <c r="D39" s="132"/>
      <c r="E39" s="132"/>
      <c r="F39" s="132"/>
      <c r="G39" s="132"/>
      <c r="H39" s="82"/>
    </row>
    <row r="40" spans="2:11" ht="17.25" x14ac:dyDescent="0.25">
      <c r="B40" s="160" t="s">
        <v>186</v>
      </c>
      <c r="C40" s="162"/>
      <c r="D40" s="162"/>
      <c r="E40" s="162"/>
      <c r="F40" s="131"/>
      <c r="G40" s="59"/>
      <c r="H40" s="82"/>
    </row>
    <row r="41" spans="2:11" ht="17.25" x14ac:dyDescent="0.25">
      <c r="B41" s="160" t="s">
        <v>187</v>
      </c>
      <c r="C41" s="161"/>
      <c r="D41" s="161"/>
      <c r="E41" s="161"/>
      <c r="F41" s="161"/>
      <c r="G41" s="161"/>
      <c r="H41" s="161"/>
    </row>
    <row r="42" spans="2:11" ht="17.25" x14ac:dyDescent="0.25">
      <c r="B42" s="133"/>
      <c r="C42" s="71"/>
      <c r="D42" s="71"/>
      <c r="E42" s="71"/>
      <c r="F42" s="71"/>
      <c r="G42" s="71"/>
      <c r="H42" s="71"/>
      <c r="I42" s="133"/>
      <c r="J42" s="133"/>
    </row>
    <row r="43" spans="2:11" ht="17.25" x14ac:dyDescent="0.25">
      <c r="B43" s="133" t="s">
        <v>276</v>
      </c>
      <c r="C43" s="133"/>
      <c r="D43" s="133"/>
      <c r="E43" s="133"/>
      <c r="F43" s="133"/>
      <c r="G43" s="133"/>
      <c r="H43" s="133"/>
    </row>
    <row r="44" spans="2:11" ht="17.25" x14ac:dyDescent="0.25">
      <c r="B44" s="133"/>
      <c r="C44" s="133"/>
      <c r="D44" s="133"/>
      <c r="E44" s="133"/>
      <c r="F44" s="133"/>
      <c r="G44" s="133"/>
      <c r="H44" s="133"/>
    </row>
    <row r="45" spans="2:11" ht="17.25" x14ac:dyDescent="0.25">
      <c r="B45" s="72" t="s">
        <v>291</v>
      </c>
      <c r="C45" s="71"/>
      <c r="H45" s="59"/>
    </row>
    <row r="46" spans="2:11" ht="17.25" x14ac:dyDescent="0.25">
      <c r="B46" s="72" t="s">
        <v>292</v>
      </c>
      <c r="C46" s="71"/>
    </row>
    <row r="48" spans="2:11" ht="17.25" x14ac:dyDescent="0.3">
      <c r="B48" s="114" t="s">
        <v>192</v>
      </c>
      <c r="C48" s="113"/>
      <c r="D48" s="113"/>
      <c r="E48" s="113"/>
      <c r="F48" s="113"/>
      <c r="G48" s="113"/>
    </row>
  </sheetData>
  <sheetProtection password="CF7A" sheet="1" objects="1" scenarios="1"/>
  <mergeCells count="34"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  <mergeCell ref="E27:G27"/>
    <mergeCell ref="E28:G28"/>
    <mergeCell ref="BE12:BJ12"/>
    <mergeCell ref="BK12:BO12"/>
    <mergeCell ref="BP12:BT12"/>
    <mergeCell ref="I25:J25"/>
    <mergeCell ref="E25:G25"/>
    <mergeCell ref="B41:H41"/>
    <mergeCell ref="B40:E40"/>
    <mergeCell ref="B38:G38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3"/>
  <sheetViews>
    <sheetView showGridLines="0" zoomScale="60" zoomScaleNormal="60" workbookViewId="0">
      <pane xSplit="9" ySplit="25" topLeftCell="J26" activePane="bottomRight" state="frozen"/>
      <selection activeCell="H37" sqref="H37"/>
      <selection pane="topRight" activeCell="H37" sqref="H37"/>
      <selection pane="bottomLeft" activeCell="H37" sqref="H37"/>
      <selection pane="bottomRight" activeCell="V27" sqref="V27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5" width="25.5703125" style="4" customWidth="1"/>
    <col min="6" max="6" width="29.5703125" style="4" customWidth="1"/>
    <col min="7" max="8" width="25.5703125" style="4" customWidth="1"/>
    <col min="9" max="9" width="20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14" width="4.85546875" style="1" customWidth="1"/>
    <col min="15" max="44" width="3.7109375" style="1" customWidth="1"/>
    <col min="45" max="45" width="8.5703125" style="1" customWidth="1"/>
    <col min="46" max="49" width="16.42578125" style="1" hidden="1" customWidth="1" outlineLevel="1"/>
    <col min="50" max="55" width="12.42578125" style="1" hidden="1" customWidth="1" outlineLevel="1"/>
    <col min="56" max="56" width="4.5703125" style="1" hidden="1" customWidth="1" outlineLevel="1"/>
    <col min="57" max="57" width="2.85546875" style="1" hidden="1" customWidth="1" outlineLevel="1"/>
    <col min="58" max="58" width="4" style="1" hidden="1" customWidth="1" outlineLevel="1"/>
    <col min="59" max="59" width="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0" t="s">
        <v>74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0" t="s">
        <v>75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0" t="s">
        <v>76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0" t="s">
        <v>77</v>
      </c>
      <c r="C5" s="57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7</v>
      </c>
      <c r="F6" s="1"/>
      <c r="G6" s="1"/>
      <c r="H6" s="1"/>
      <c r="I6" s="1"/>
    </row>
    <row r="7" spans="2:9" ht="18" hidden="1" thickBot="1" x14ac:dyDescent="0.35">
      <c r="B7" s="27" t="s">
        <v>30</v>
      </c>
      <c r="C7" s="27"/>
      <c r="D7" s="23">
        <v>1</v>
      </c>
      <c r="F7" s="1"/>
      <c r="G7" s="1"/>
      <c r="H7" s="1"/>
      <c r="I7" s="1"/>
    </row>
    <row r="8" spans="2:9" ht="18" hidden="1" thickBot="1" x14ac:dyDescent="0.35">
      <c r="B8" s="28" t="s">
        <v>31</v>
      </c>
      <c r="C8" s="28"/>
      <c r="D8" s="24">
        <v>2</v>
      </c>
      <c r="E8" s="1"/>
      <c r="F8" s="1"/>
      <c r="G8" s="1"/>
      <c r="H8" s="1"/>
    </row>
    <row r="9" spans="2:9" ht="18" hidden="1" thickBot="1" x14ac:dyDescent="0.35">
      <c r="B9" s="29" t="s">
        <v>32</v>
      </c>
      <c r="C9" s="29"/>
      <c r="D9" s="25">
        <v>1.4</v>
      </c>
      <c r="E9" s="1"/>
      <c r="F9" s="1"/>
      <c r="G9" s="1"/>
      <c r="H9" s="1"/>
    </row>
    <row r="10" spans="2:9" ht="35.25" hidden="1" thickBot="1" x14ac:dyDescent="0.35">
      <c r="B10" s="30" t="s">
        <v>33</v>
      </c>
      <c r="C10" s="30"/>
      <c r="D10" s="26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 t="s">
        <v>50</v>
      </c>
      <c r="G13" s="6" t="s">
        <v>69</v>
      </c>
      <c r="H13" s="6" t="s">
        <v>34</v>
      </c>
    </row>
    <row r="14" spans="2:9" ht="20.100000000000001" customHeight="1" x14ac:dyDescent="0.3">
      <c r="B14" s="31" t="s">
        <v>59</v>
      </c>
      <c r="C14" s="16" t="str">
        <f>'Campaign Total'!C14</f>
        <v>A</v>
      </c>
      <c r="D14" s="84">
        <f>'Campaign Total'!D14</f>
        <v>30</v>
      </c>
      <c r="E14" s="85">
        <f>'Campaign Total'!E14</f>
        <v>0</v>
      </c>
      <c r="F14" s="37">
        <f>VLOOKUP(D14,List!$B$3:$C$15,2,0)</f>
        <v>1</v>
      </c>
      <c r="G14" s="44">
        <f>IF(ISNUMBER(AX66),AX66,"0")</f>
        <v>0</v>
      </c>
      <c r="H14" s="16">
        <f>AT66</f>
        <v>0</v>
      </c>
    </row>
    <row r="15" spans="2:9" ht="20.100000000000001" customHeight="1" x14ac:dyDescent="0.3">
      <c r="B15" s="31" t="s">
        <v>59</v>
      </c>
      <c r="C15" s="16" t="str">
        <f>'Campaign Total'!C15</f>
        <v/>
      </c>
      <c r="D15" s="84">
        <f>'Campaign Total'!D15</f>
        <v>0</v>
      </c>
      <c r="E15" s="85">
        <f>'Campaign Total'!E15</f>
        <v>0</v>
      </c>
      <c r="F15" s="37" t="e">
        <f>VLOOKUP(D15,List!$B$3:$C$15,2,0)</f>
        <v>#N/A</v>
      </c>
      <c r="G15" s="44">
        <f>IF(ISNUMBER(AY66),AY66,"0")</f>
        <v>0</v>
      </c>
      <c r="H15" s="16">
        <f>AU66</f>
        <v>0</v>
      </c>
    </row>
    <row r="16" spans="2:9" ht="20.100000000000001" customHeight="1" x14ac:dyDescent="0.3">
      <c r="B16" s="31" t="s">
        <v>59</v>
      </c>
      <c r="C16" s="16" t="str">
        <f>'Campaign Total'!C16</f>
        <v/>
      </c>
      <c r="D16" s="84">
        <f>'Campaign Total'!D16</f>
        <v>0</v>
      </c>
      <c r="E16" s="85">
        <f>'Campaign Total'!E16</f>
        <v>0</v>
      </c>
      <c r="F16" s="37" t="e">
        <f>VLOOKUP(D16,List!$B$3:$C$15,2,0)</f>
        <v>#N/A</v>
      </c>
      <c r="G16" s="44">
        <f>IF(ISNUMBER(AZ66),AZ66,"0")</f>
        <v>0</v>
      </c>
      <c r="H16" s="16">
        <f>AV66</f>
        <v>0</v>
      </c>
    </row>
    <row r="17" spans="1:61" ht="20.100000000000001" customHeight="1" x14ac:dyDescent="0.3">
      <c r="B17" s="31" t="s">
        <v>60</v>
      </c>
      <c r="C17" s="16" t="str">
        <f>'Campaign Total'!C17</f>
        <v/>
      </c>
      <c r="D17" s="85" t="str">
        <f>'Campaign Total'!D17</f>
        <v>Не</v>
      </c>
      <c r="E17" s="85">
        <f>'Campaign Total'!E17</f>
        <v>0</v>
      </c>
      <c r="F17" s="37">
        <f>VLOOKUP(D17,List!$H$2:$I$3,2,0)</f>
        <v>0</v>
      </c>
      <c r="G17" s="44">
        <f>IF(ISNUMBER(BA66),BA66,"0")</f>
        <v>0</v>
      </c>
      <c r="H17" s="16">
        <f>AW66</f>
        <v>0</v>
      </c>
    </row>
    <row r="18" spans="1:61" x14ac:dyDescent="0.3">
      <c r="B18" s="1"/>
      <c r="C18" s="4"/>
      <c r="G18" s="45">
        <f>SUM(G14:G17)</f>
        <v>0</v>
      </c>
      <c r="H18" s="39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51</v>
      </c>
      <c r="G20" s="58"/>
      <c r="H20" s="5"/>
    </row>
    <row r="21" spans="1:61" x14ac:dyDescent="0.3">
      <c r="B21" s="1"/>
      <c r="C21" s="4"/>
      <c r="F21" s="16" t="s">
        <v>70</v>
      </c>
      <c r="G21" s="46">
        <f>G18-G18*G20</f>
        <v>0</v>
      </c>
      <c r="H21" s="5"/>
    </row>
    <row r="22" spans="1:61" ht="18" thickBot="1" x14ac:dyDescent="0.35"/>
    <row r="23" spans="1:61" ht="21.75" thickBot="1" x14ac:dyDescent="0.4">
      <c r="B23" s="96"/>
      <c r="C23" s="97"/>
      <c r="D23" s="98"/>
      <c r="E23" s="98"/>
      <c r="F23" s="98"/>
      <c r="G23" s="98"/>
      <c r="H23" s="98"/>
      <c r="I23" s="99"/>
      <c r="L23" s="97"/>
      <c r="N23" s="176" t="s">
        <v>184</v>
      </c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49"/>
    </row>
    <row r="24" spans="1:61" ht="20.25" thickBot="1" x14ac:dyDescent="0.35">
      <c r="B24" s="178" t="s">
        <v>300</v>
      </c>
      <c r="C24" s="178"/>
      <c r="D24" s="178"/>
      <c r="E24" s="178"/>
      <c r="F24" s="178"/>
      <c r="G24" s="178"/>
      <c r="H24" s="178"/>
      <c r="I24" s="178"/>
      <c r="L24" s="97"/>
      <c r="N24" s="183">
        <v>48</v>
      </c>
      <c r="O24" s="184"/>
      <c r="P24" s="184"/>
      <c r="Q24" s="184"/>
      <c r="R24" s="184">
        <v>49</v>
      </c>
      <c r="S24" s="184"/>
      <c r="T24" s="184"/>
      <c r="U24" s="184"/>
      <c r="V24" s="184"/>
      <c r="W24" s="184"/>
      <c r="X24" s="184"/>
      <c r="Y24" s="184">
        <v>50</v>
      </c>
      <c r="Z24" s="184"/>
      <c r="AA24" s="184"/>
      <c r="AB24" s="184"/>
      <c r="AC24" s="184"/>
      <c r="AD24" s="184"/>
      <c r="AE24" s="184"/>
      <c r="AF24" s="184">
        <v>51</v>
      </c>
      <c r="AG24" s="184"/>
      <c r="AH24" s="184"/>
      <c r="AI24" s="184"/>
      <c r="AJ24" s="184"/>
      <c r="AK24" s="184"/>
      <c r="AL24" s="184"/>
      <c r="AM24" s="184">
        <v>52</v>
      </c>
      <c r="AN24" s="184"/>
      <c r="AO24" s="184"/>
      <c r="AP24" s="184"/>
      <c r="AQ24" s="184"/>
      <c r="AR24" s="185"/>
    </row>
    <row r="25" spans="1:61" s="3" customFormat="1" ht="37.5" customHeight="1" thickBot="1" x14ac:dyDescent="0.35">
      <c r="A25" s="33"/>
      <c r="B25" s="87" t="s">
        <v>71</v>
      </c>
      <c r="C25" s="87" t="s">
        <v>0</v>
      </c>
      <c r="D25" s="88" t="s">
        <v>1</v>
      </c>
      <c r="E25" s="88" t="s">
        <v>2</v>
      </c>
      <c r="F25" s="88" t="s">
        <v>3</v>
      </c>
      <c r="G25" s="88" t="s">
        <v>4</v>
      </c>
      <c r="H25" s="88" t="s">
        <v>5</v>
      </c>
      <c r="I25" s="88" t="s">
        <v>6</v>
      </c>
      <c r="J25" s="7"/>
      <c r="K25" s="2" t="s">
        <v>34</v>
      </c>
      <c r="L25" s="88" t="s">
        <v>35</v>
      </c>
      <c r="N25" s="120">
        <v>1</v>
      </c>
      <c r="O25" s="120">
        <v>2</v>
      </c>
      <c r="P25" s="77">
        <v>3</v>
      </c>
      <c r="Q25" s="77">
        <v>4</v>
      </c>
      <c r="R25" s="120">
        <v>5</v>
      </c>
      <c r="S25" s="120">
        <v>6</v>
      </c>
      <c r="T25" s="120">
        <v>7</v>
      </c>
      <c r="U25" s="120">
        <v>8</v>
      </c>
      <c r="V25" s="120">
        <v>9</v>
      </c>
      <c r="W25" s="77">
        <v>10</v>
      </c>
      <c r="X25" s="77">
        <v>11</v>
      </c>
      <c r="Y25" s="120">
        <v>12</v>
      </c>
      <c r="Z25" s="120">
        <v>13</v>
      </c>
      <c r="AA25" s="120">
        <v>14</v>
      </c>
      <c r="AB25" s="120">
        <v>15</v>
      </c>
      <c r="AC25" s="120">
        <v>16</v>
      </c>
      <c r="AD25" s="77">
        <v>17</v>
      </c>
      <c r="AE25" s="77">
        <v>18</v>
      </c>
      <c r="AF25" s="120">
        <v>19</v>
      </c>
      <c r="AG25" s="120">
        <v>20</v>
      </c>
      <c r="AH25" s="120">
        <v>21</v>
      </c>
      <c r="AI25" s="120">
        <v>22</v>
      </c>
      <c r="AJ25" s="120">
        <v>23</v>
      </c>
      <c r="AK25" s="77">
        <v>24</v>
      </c>
      <c r="AL25" s="77">
        <v>25</v>
      </c>
      <c r="AM25" s="120">
        <v>26</v>
      </c>
      <c r="AN25" s="120">
        <v>27</v>
      </c>
      <c r="AO25" s="120">
        <v>28</v>
      </c>
      <c r="AP25" s="120">
        <v>29</v>
      </c>
      <c r="AQ25" s="120">
        <v>30</v>
      </c>
      <c r="AR25" s="77">
        <v>31</v>
      </c>
      <c r="AT25" s="18" t="s">
        <v>55</v>
      </c>
      <c r="AU25" s="18" t="s">
        <v>56</v>
      </c>
      <c r="AV25" s="18" t="s">
        <v>57</v>
      </c>
      <c r="AW25" s="18" t="s">
        <v>58</v>
      </c>
      <c r="AX25" s="18" t="s">
        <v>64</v>
      </c>
      <c r="AY25" s="18" t="s">
        <v>65</v>
      </c>
      <c r="AZ25" s="18" t="s">
        <v>66</v>
      </c>
      <c r="BA25" s="18" t="s">
        <v>67</v>
      </c>
      <c r="BB25" s="18">
        <v>53</v>
      </c>
      <c r="BC25" s="18">
        <v>1</v>
      </c>
      <c r="BD25" s="18">
        <v>2</v>
      </c>
      <c r="BE25" s="18">
        <v>3</v>
      </c>
      <c r="BF25" s="18">
        <v>4</v>
      </c>
      <c r="BG25" s="18"/>
      <c r="BH25" s="18"/>
    </row>
    <row r="26" spans="1:61" ht="20.100000000000001" customHeight="1" thickTop="1" thickBot="1" x14ac:dyDescent="0.35">
      <c r="A26" s="81"/>
      <c r="B26" s="92" t="s">
        <v>72</v>
      </c>
      <c r="C26" s="92">
        <v>0.27083333333333331</v>
      </c>
      <c r="D26" s="179" t="s">
        <v>269</v>
      </c>
      <c r="E26" s="180"/>
      <c r="F26" s="180"/>
      <c r="G26" s="180"/>
      <c r="H26" s="181"/>
      <c r="I26" s="103"/>
      <c r="J26" s="74"/>
      <c r="K26" s="13">
        <f t="shared" ref="K26:K38" si="0">SUM(AT26:AW26)</f>
        <v>0</v>
      </c>
      <c r="L26" s="109">
        <f t="shared" ref="L26:L46" si="1">SUM(AX26:BA26)</f>
        <v>0</v>
      </c>
      <c r="N26" s="122"/>
      <c r="O26" s="122"/>
      <c r="P26" s="146"/>
      <c r="Q26" s="146"/>
      <c r="R26" s="150"/>
      <c r="S26" s="150"/>
      <c r="T26" s="122"/>
      <c r="U26" s="122"/>
      <c r="V26" s="122"/>
      <c r="W26" s="146"/>
      <c r="X26" s="146"/>
      <c r="Y26" s="122"/>
      <c r="Z26" s="122"/>
      <c r="AA26" s="122"/>
      <c r="AB26" s="122"/>
      <c r="AC26" s="122"/>
      <c r="AD26" s="146"/>
      <c r="AE26" s="146"/>
      <c r="AF26" s="122"/>
      <c r="AG26" s="122"/>
      <c r="AH26" s="122"/>
      <c r="AI26" s="122"/>
      <c r="AJ26" s="122"/>
      <c r="AK26" s="146"/>
      <c r="AL26" s="146"/>
      <c r="AM26" s="122"/>
      <c r="AN26" s="122"/>
      <c r="AO26" s="122"/>
      <c r="AP26" s="122"/>
      <c r="AQ26" s="122"/>
      <c r="AR26" s="146"/>
      <c r="AT26" s="4">
        <f t="shared" ref="AT26:AT34" si="2">COUNTIF(N26:AQ26,"a")</f>
        <v>0</v>
      </c>
      <c r="AU26" s="4">
        <f t="shared" ref="AU26:AU34" si="3">COUNTIF(N26:AQ26,"b")</f>
        <v>0</v>
      </c>
      <c r="AV26" s="4">
        <f t="shared" ref="AV26:AV34" si="4">COUNTIF(N26:AQ26,"c")</f>
        <v>0</v>
      </c>
      <c r="AW26" s="4">
        <f t="shared" ref="AW26:AW34" si="5">COUNTIF(N26:AQ26,"d")</f>
        <v>0</v>
      </c>
      <c r="AX26" s="4" t="str">
        <f t="shared" ref="AX26:AX49" si="6">IF(AT26&gt;0,($I26*AT26*$F$14),"0")</f>
        <v>0</v>
      </c>
      <c r="AY26" s="4" t="str">
        <f t="shared" ref="AY26:AY49" si="7">IF(AU26&gt;0,($I26*AU26*$F$15),"0")</f>
        <v>0</v>
      </c>
      <c r="AZ26" s="4" t="str">
        <f t="shared" ref="AZ26:AZ49" si="8">IF(AV26&gt;0,($I26*AV26*$F$16),"0")</f>
        <v>0</v>
      </c>
      <c r="BA26" s="4" t="str">
        <f t="shared" ref="BA26:BA49" si="9">IF(AW26&gt;0,($I26*AW26*$F$17),"0")</f>
        <v>0</v>
      </c>
      <c r="BI26" s="73"/>
    </row>
    <row r="27" spans="1:61" ht="20.100000000000001" customHeight="1" thickBot="1" x14ac:dyDescent="0.35">
      <c r="A27" s="80"/>
      <c r="B27" s="93" t="s">
        <v>73</v>
      </c>
      <c r="C27" s="93"/>
      <c r="D27" s="104" t="s">
        <v>97</v>
      </c>
      <c r="E27" s="104" t="s">
        <v>98</v>
      </c>
      <c r="F27" s="104" t="s">
        <v>99</v>
      </c>
      <c r="G27" s="104" t="s">
        <v>100</v>
      </c>
      <c r="H27" s="104" t="s">
        <v>101</v>
      </c>
      <c r="I27" s="105">
        <v>95</v>
      </c>
      <c r="J27" s="74"/>
      <c r="K27" s="13">
        <f t="shared" si="0"/>
        <v>0</v>
      </c>
      <c r="L27" s="109">
        <f>SUM(AX27:BA27)</f>
        <v>0</v>
      </c>
      <c r="N27" s="147"/>
      <c r="O27" s="147"/>
      <c r="P27" s="146"/>
      <c r="Q27" s="146"/>
      <c r="R27" s="151"/>
      <c r="S27" s="151"/>
      <c r="T27" s="147"/>
      <c r="U27" s="147"/>
      <c r="V27" s="147"/>
      <c r="W27" s="146"/>
      <c r="X27" s="146"/>
      <c r="Y27" s="147"/>
      <c r="Z27" s="147"/>
      <c r="AA27" s="147"/>
      <c r="AB27" s="147"/>
      <c r="AC27" s="147"/>
      <c r="AD27" s="146"/>
      <c r="AE27" s="146"/>
      <c r="AF27" s="147"/>
      <c r="AG27" s="147"/>
      <c r="AH27" s="147"/>
      <c r="AI27" s="147"/>
      <c r="AJ27" s="147"/>
      <c r="AK27" s="146"/>
      <c r="AL27" s="146"/>
      <c r="AM27" s="147"/>
      <c r="AN27" s="147"/>
      <c r="AO27" s="147"/>
      <c r="AP27" s="147"/>
      <c r="AQ27" s="147"/>
      <c r="AR27" s="146"/>
      <c r="AT27" s="4">
        <f t="shared" si="2"/>
        <v>0</v>
      </c>
      <c r="AU27" s="4">
        <f t="shared" si="3"/>
        <v>0</v>
      </c>
      <c r="AV27" s="4">
        <f t="shared" si="4"/>
        <v>0</v>
      </c>
      <c r="AW27" s="4">
        <f t="shared" si="5"/>
        <v>0</v>
      </c>
      <c r="AX27" s="4" t="str">
        <f t="shared" si="6"/>
        <v>0</v>
      </c>
      <c r="AY27" s="4" t="str">
        <f t="shared" si="7"/>
        <v>0</v>
      </c>
      <c r="AZ27" s="4" t="str">
        <f t="shared" si="8"/>
        <v>0</v>
      </c>
      <c r="BA27" s="4" t="str">
        <f t="shared" si="9"/>
        <v>0</v>
      </c>
      <c r="BI27" s="73"/>
    </row>
    <row r="28" spans="1:61" ht="20.100000000000001" customHeight="1" thickBot="1" x14ac:dyDescent="0.35">
      <c r="A28" s="80"/>
      <c r="B28" s="93" t="s">
        <v>73</v>
      </c>
      <c r="C28" s="93"/>
      <c r="D28" s="104" t="s">
        <v>211</v>
      </c>
      <c r="E28" s="104" t="s">
        <v>212</v>
      </c>
      <c r="F28" s="104" t="s">
        <v>213</v>
      </c>
      <c r="G28" s="104" t="s">
        <v>214</v>
      </c>
      <c r="H28" s="104" t="s">
        <v>215</v>
      </c>
      <c r="I28" s="105">
        <v>93</v>
      </c>
      <c r="J28" s="74"/>
      <c r="K28" s="13">
        <f>SUM(AT28:AW28)</f>
        <v>0</v>
      </c>
      <c r="L28" s="109">
        <f t="shared" si="1"/>
        <v>0</v>
      </c>
      <c r="N28" s="147"/>
      <c r="O28" s="147"/>
      <c r="P28" s="146"/>
      <c r="Q28" s="146"/>
      <c r="R28" s="151"/>
      <c r="S28" s="151"/>
      <c r="T28" s="147"/>
      <c r="U28" s="147"/>
      <c r="V28" s="147"/>
      <c r="W28" s="146"/>
      <c r="X28" s="146"/>
      <c r="Y28" s="147"/>
      <c r="Z28" s="147"/>
      <c r="AA28" s="147"/>
      <c r="AB28" s="147"/>
      <c r="AC28" s="147"/>
      <c r="AD28" s="146"/>
      <c r="AE28" s="146"/>
      <c r="AF28" s="147"/>
      <c r="AG28" s="147"/>
      <c r="AH28" s="147"/>
      <c r="AI28" s="147"/>
      <c r="AJ28" s="147"/>
      <c r="AK28" s="146"/>
      <c r="AL28" s="146"/>
      <c r="AM28" s="147"/>
      <c r="AN28" s="147"/>
      <c r="AO28" s="147"/>
      <c r="AP28" s="147"/>
      <c r="AQ28" s="147"/>
      <c r="AR28" s="146"/>
      <c r="AT28" s="4">
        <f t="shared" si="2"/>
        <v>0</v>
      </c>
      <c r="AU28" s="4">
        <f t="shared" si="3"/>
        <v>0</v>
      </c>
      <c r="AV28" s="4">
        <f t="shared" si="4"/>
        <v>0</v>
      </c>
      <c r="AW28" s="4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A28" s="4" t="str">
        <f t="shared" si="9"/>
        <v>0</v>
      </c>
      <c r="BI28" s="73"/>
    </row>
    <row r="29" spans="1:61" ht="20.100000000000001" customHeight="1" thickBot="1" x14ac:dyDescent="0.35">
      <c r="A29" s="81"/>
      <c r="B29" s="92" t="s">
        <v>72</v>
      </c>
      <c r="C29" s="92">
        <v>0.39583333333333331</v>
      </c>
      <c r="D29" s="182" t="s">
        <v>273</v>
      </c>
      <c r="E29" s="174"/>
      <c r="F29" s="174"/>
      <c r="G29" s="174"/>
      <c r="H29" s="175"/>
      <c r="I29" s="118"/>
      <c r="J29" s="74"/>
      <c r="K29" s="13">
        <f t="shared" si="0"/>
        <v>0</v>
      </c>
      <c r="L29" s="109">
        <f t="shared" si="1"/>
        <v>0</v>
      </c>
      <c r="N29" s="122"/>
      <c r="O29" s="122"/>
      <c r="P29" s="146"/>
      <c r="Q29" s="146"/>
      <c r="R29" s="150"/>
      <c r="S29" s="150"/>
      <c r="T29" s="122"/>
      <c r="U29" s="122"/>
      <c r="V29" s="122"/>
      <c r="W29" s="146"/>
      <c r="X29" s="146"/>
      <c r="Y29" s="122"/>
      <c r="Z29" s="122"/>
      <c r="AA29" s="122"/>
      <c r="AB29" s="122"/>
      <c r="AC29" s="122"/>
      <c r="AD29" s="146"/>
      <c r="AE29" s="146"/>
      <c r="AF29" s="122"/>
      <c r="AG29" s="122"/>
      <c r="AH29" s="122"/>
      <c r="AI29" s="122"/>
      <c r="AJ29" s="122"/>
      <c r="AK29" s="146"/>
      <c r="AL29" s="146"/>
      <c r="AM29" s="122"/>
      <c r="AN29" s="122"/>
      <c r="AO29" s="122"/>
      <c r="AP29" s="122"/>
      <c r="AQ29" s="122"/>
      <c r="AR29" s="146"/>
      <c r="AT29" s="4">
        <f t="shared" si="2"/>
        <v>0</v>
      </c>
      <c r="AU29" s="4">
        <f t="shared" si="3"/>
        <v>0</v>
      </c>
      <c r="AV29" s="4">
        <f t="shared" si="4"/>
        <v>0</v>
      </c>
      <c r="AW29" s="4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A29" s="4" t="str">
        <f t="shared" si="9"/>
        <v>0</v>
      </c>
      <c r="BI29" s="73"/>
    </row>
    <row r="30" spans="1:61" ht="20.100000000000001" customHeight="1" thickBot="1" x14ac:dyDescent="0.35">
      <c r="A30" s="80"/>
      <c r="B30" s="93" t="s">
        <v>73</v>
      </c>
      <c r="C30" s="93"/>
      <c r="D30" s="104" t="s">
        <v>92</v>
      </c>
      <c r="E30" s="104" t="s">
        <v>93</v>
      </c>
      <c r="F30" s="104" t="s">
        <v>94</v>
      </c>
      <c r="G30" s="104" t="s">
        <v>95</v>
      </c>
      <c r="H30" s="104" t="s">
        <v>96</v>
      </c>
      <c r="I30" s="105">
        <v>62</v>
      </c>
      <c r="J30" s="74"/>
      <c r="K30" s="13">
        <f t="shared" si="0"/>
        <v>0</v>
      </c>
      <c r="L30" s="109">
        <f t="shared" si="1"/>
        <v>0</v>
      </c>
      <c r="N30" s="147"/>
      <c r="O30" s="147"/>
      <c r="P30" s="146"/>
      <c r="Q30" s="146"/>
      <c r="R30" s="151"/>
      <c r="S30" s="151"/>
      <c r="T30" s="147"/>
      <c r="U30" s="147"/>
      <c r="V30" s="147"/>
      <c r="W30" s="146"/>
      <c r="X30" s="146"/>
      <c r="Y30" s="147"/>
      <c r="Z30" s="147"/>
      <c r="AA30" s="147"/>
      <c r="AB30" s="147"/>
      <c r="AC30" s="147"/>
      <c r="AD30" s="146"/>
      <c r="AE30" s="146"/>
      <c r="AF30" s="147"/>
      <c r="AG30" s="147"/>
      <c r="AH30" s="147"/>
      <c r="AI30" s="147"/>
      <c r="AJ30" s="147"/>
      <c r="AK30" s="146"/>
      <c r="AL30" s="146"/>
      <c r="AM30" s="147"/>
      <c r="AN30" s="147"/>
      <c r="AO30" s="147"/>
      <c r="AP30" s="147"/>
      <c r="AQ30" s="147"/>
      <c r="AR30" s="146"/>
      <c r="AT30" s="4">
        <f t="shared" si="2"/>
        <v>0</v>
      </c>
      <c r="AU30" s="4">
        <f t="shared" si="3"/>
        <v>0</v>
      </c>
      <c r="AV30" s="4">
        <f t="shared" si="4"/>
        <v>0</v>
      </c>
      <c r="AW30" s="4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A30" s="4" t="str">
        <f t="shared" si="9"/>
        <v>0</v>
      </c>
      <c r="BI30" s="73"/>
    </row>
    <row r="31" spans="1:61" ht="20.100000000000001" customHeight="1" thickBot="1" x14ac:dyDescent="0.35">
      <c r="A31" s="80"/>
      <c r="B31" s="93" t="s">
        <v>73</v>
      </c>
      <c r="C31" s="93"/>
      <c r="D31" s="104" t="s">
        <v>216</v>
      </c>
      <c r="E31" s="104" t="s">
        <v>217</v>
      </c>
      <c r="F31" s="104" t="s">
        <v>218</v>
      </c>
      <c r="G31" s="104" t="s">
        <v>219</v>
      </c>
      <c r="H31" s="104" t="s">
        <v>220</v>
      </c>
      <c r="I31" s="105">
        <v>60</v>
      </c>
      <c r="J31" s="74"/>
      <c r="K31" s="13">
        <f t="shared" si="0"/>
        <v>0</v>
      </c>
      <c r="L31" s="109">
        <f t="shared" si="1"/>
        <v>0</v>
      </c>
      <c r="N31" s="147"/>
      <c r="O31" s="147"/>
      <c r="P31" s="146"/>
      <c r="Q31" s="146"/>
      <c r="R31" s="151"/>
      <c r="S31" s="151"/>
      <c r="T31" s="147"/>
      <c r="U31" s="147"/>
      <c r="V31" s="147"/>
      <c r="W31" s="146"/>
      <c r="X31" s="146"/>
      <c r="Y31" s="147"/>
      <c r="Z31" s="147"/>
      <c r="AA31" s="147"/>
      <c r="AB31" s="147"/>
      <c r="AC31" s="147"/>
      <c r="AD31" s="146"/>
      <c r="AE31" s="146"/>
      <c r="AF31" s="147"/>
      <c r="AG31" s="147"/>
      <c r="AH31" s="147"/>
      <c r="AI31" s="147"/>
      <c r="AJ31" s="147"/>
      <c r="AK31" s="146"/>
      <c r="AL31" s="146"/>
      <c r="AM31" s="147"/>
      <c r="AN31" s="147"/>
      <c r="AO31" s="147"/>
      <c r="AP31" s="147"/>
      <c r="AQ31" s="147"/>
      <c r="AR31" s="146"/>
      <c r="AT31" s="4">
        <f t="shared" si="2"/>
        <v>0</v>
      </c>
      <c r="AU31" s="4">
        <f t="shared" si="3"/>
        <v>0</v>
      </c>
      <c r="AV31" s="4">
        <f t="shared" si="4"/>
        <v>0</v>
      </c>
      <c r="AW31" s="4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A31" s="4" t="str">
        <f t="shared" si="9"/>
        <v>0</v>
      </c>
      <c r="BI31" s="73"/>
    </row>
    <row r="32" spans="1:61" ht="20.100000000000001" customHeight="1" thickBot="1" x14ac:dyDescent="0.35">
      <c r="A32" s="80"/>
      <c r="B32" s="93" t="s">
        <v>73</v>
      </c>
      <c r="C32" s="93"/>
      <c r="D32" s="104" t="s">
        <v>225</v>
      </c>
      <c r="E32" s="104" t="s">
        <v>224</v>
      </c>
      <c r="F32" s="104" t="s">
        <v>223</v>
      </c>
      <c r="G32" s="104" t="s">
        <v>222</v>
      </c>
      <c r="H32" s="104" t="s">
        <v>221</v>
      </c>
      <c r="I32" s="105">
        <v>53</v>
      </c>
      <c r="J32" s="74"/>
      <c r="K32" s="13">
        <f t="shared" ref="K32" si="10">SUM(AT32:AW32)</f>
        <v>0</v>
      </c>
      <c r="L32" s="109">
        <f t="shared" ref="L32" si="11">SUM(AX32:BA32)</f>
        <v>0</v>
      </c>
      <c r="N32" s="147"/>
      <c r="O32" s="147"/>
      <c r="P32" s="146"/>
      <c r="Q32" s="146"/>
      <c r="R32" s="151"/>
      <c r="S32" s="151"/>
      <c r="T32" s="147"/>
      <c r="U32" s="147"/>
      <c r="V32" s="147"/>
      <c r="W32" s="146"/>
      <c r="X32" s="146"/>
      <c r="Y32" s="147"/>
      <c r="Z32" s="147"/>
      <c r="AA32" s="147"/>
      <c r="AB32" s="147"/>
      <c r="AC32" s="147"/>
      <c r="AD32" s="146"/>
      <c r="AE32" s="146"/>
      <c r="AF32" s="147"/>
      <c r="AG32" s="147"/>
      <c r="AH32" s="147"/>
      <c r="AI32" s="147"/>
      <c r="AJ32" s="147"/>
      <c r="AK32" s="146"/>
      <c r="AL32" s="146"/>
      <c r="AM32" s="147"/>
      <c r="AN32" s="147"/>
      <c r="AO32" s="147"/>
      <c r="AP32" s="147"/>
      <c r="AQ32" s="147"/>
      <c r="AR32" s="146"/>
      <c r="AT32" s="4">
        <f t="shared" si="2"/>
        <v>0</v>
      </c>
      <c r="AU32" s="4">
        <f t="shared" si="3"/>
        <v>0</v>
      </c>
      <c r="AV32" s="4">
        <f t="shared" si="4"/>
        <v>0</v>
      </c>
      <c r="AW32" s="4">
        <f t="shared" si="5"/>
        <v>0</v>
      </c>
      <c r="AX32" s="4" t="str">
        <f t="shared" ref="AX32" si="12">IF(AT32&gt;0,($I32*AT32*$F$14),"0")</f>
        <v>0</v>
      </c>
      <c r="AY32" s="4" t="str">
        <f t="shared" ref="AY32" si="13">IF(AU32&gt;0,($I32*AU32*$F$15),"0")</f>
        <v>0</v>
      </c>
      <c r="AZ32" s="4" t="str">
        <f t="shared" ref="AZ32" si="14">IF(AV32&gt;0,($I32*AV32*$F$16),"0")</f>
        <v>0</v>
      </c>
      <c r="BA32" s="4" t="str">
        <f t="shared" ref="BA32" si="15">IF(AW32&gt;0,($I32*AW32*$F$17),"0")</f>
        <v>0</v>
      </c>
      <c r="BI32" s="73"/>
    </row>
    <row r="33" spans="1:61" ht="20.100000000000001" customHeight="1" thickBot="1" x14ac:dyDescent="0.35">
      <c r="A33" s="80"/>
      <c r="B33" s="89" t="s">
        <v>72</v>
      </c>
      <c r="C33" s="89">
        <v>0.47916666666666669</v>
      </c>
      <c r="D33" s="100"/>
      <c r="E33" s="101"/>
      <c r="F33" s="106" t="s">
        <v>237</v>
      </c>
      <c r="G33" s="101"/>
      <c r="H33" s="102"/>
      <c r="I33" s="103"/>
      <c r="J33" s="74"/>
      <c r="K33" s="13">
        <f>SUM(AT33:AW33)</f>
        <v>0</v>
      </c>
      <c r="L33" s="109">
        <f>SUM(AX33:BA33)</f>
        <v>0</v>
      </c>
      <c r="N33" s="122"/>
      <c r="O33" s="122"/>
      <c r="P33" s="146"/>
      <c r="Q33" s="146"/>
      <c r="R33" s="150"/>
      <c r="S33" s="150"/>
      <c r="T33" s="122"/>
      <c r="U33" s="122"/>
      <c r="V33" s="122"/>
      <c r="W33" s="146"/>
      <c r="X33" s="146"/>
      <c r="Y33" s="122"/>
      <c r="Z33" s="122"/>
      <c r="AA33" s="122"/>
      <c r="AB33" s="122"/>
      <c r="AC33" s="122"/>
      <c r="AD33" s="146"/>
      <c r="AE33" s="146"/>
      <c r="AF33" s="122"/>
      <c r="AG33" s="122"/>
      <c r="AH33" s="122"/>
      <c r="AI33" s="122"/>
      <c r="AJ33" s="122"/>
      <c r="AK33" s="146"/>
      <c r="AL33" s="146"/>
      <c r="AM33" s="122"/>
      <c r="AN33" s="122"/>
      <c r="AO33" s="122"/>
      <c r="AP33" s="122"/>
      <c r="AQ33" s="122"/>
      <c r="AR33" s="146"/>
      <c r="AT33" s="4">
        <f t="shared" si="2"/>
        <v>0</v>
      </c>
      <c r="AU33" s="4">
        <f t="shared" si="3"/>
        <v>0</v>
      </c>
      <c r="AV33" s="4">
        <f t="shared" si="4"/>
        <v>0</v>
      </c>
      <c r="AW33" s="4">
        <f t="shared" si="5"/>
        <v>0</v>
      </c>
      <c r="AX33" s="4" t="str">
        <f>IF(AT33&gt;0,($I33*AT33*$F$14),"0")</f>
        <v>0</v>
      </c>
      <c r="AY33" s="4" t="str">
        <f>IF(AU33&gt;0,($I33*AU33*$F$15),"0")</f>
        <v>0</v>
      </c>
      <c r="AZ33" s="4" t="str">
        <f>IF(AV33&gt;0,($I33*AV33*$F$16),"0")</f>
        <v>0</v>
      </c>
      <c r="BA33" s="4" t="str">
        <f>IF(AW33&gt;0,($I33*AW33*$F$17),"0")</f>
        <v>0</v>
      </c>
      <c r="BI33" s="73"/>
    </row>
    <row r="34" spans="1:61" ht="20.100000000000001" customHeight="1" thickBot="1" x14ac:dyDescent="0.35">
      <c r="A34" s="80"/>
      <c r="B34" s="93" t="s">
        <v>73</v>
      </c>
      <c r="C34" s="93"/>
      <c r="D34" s="104" t="s">
        <v>226</v>
      </c>
      <c r="E34" s="104" t="s">
        <v>227</v>
      </c>
      <c r="F34" s="104" t="s">
        <v>228</v>
      </c>
      <c r="G34" s="104" t="s">
        <v>229</v>
      </c>
      <c r="H34" s="104" t="s">
        <v>230</v>
      </c>
      <c r="I34" s="105">
        <v>50</v>
      </c>
      <c r="J34" s="74"/>
      <c r="K34" s="13">
        <f t="shared" ref="K34:K36" si="16">SUM(AT34:AW34)</f>
        <v>0</v>
      </c>
      <c r="L34" s="109">
        <f>SUM(AX34:BA34)</f>
        <v>0</v>
      </c>
      <c r="N34" s="147"/>
      <c r="O34" s="147"/>
      <c r="P34" s="146"/>
      <c r="Q34" s="146"/>
      <c r="R34" s="151"/>
      <c r="S34" s="151"/>
      <c r="T34" s="147"/>
      <c r="U34" s="147"/>
      <c r="V34" s="147"/>
      <c r="W34" s="146"/>
      <c r="X34" s="146"/>
      <c r="Y34" s="147"/>
      <c r="Z34" s="147"/>
      <c r="AA34" s="147"/>
      <c r="AB34" s="147"/>
      <c r="AC34" s="147"/>
      <c r="AD34" s="146"/>
      <c r="AE34" s="146"/>
      <c r="AF34" s="147"/>
      <c r="AG34" s="147"/>
      <c r="AH34" s="147"/>
      <c r="AI34" s="147"/>
      <c r="AJ34" s="147"/>
      <c r="AK34" s="146"/>
      <c r="AL34" s="146"/>
      <c r="AM34" s="147"/>
      <c r="AN34" s="147"/>
      <c r="AO34" s="147"/>
      <c r="AP34" s="147"/>
      <c r="AQ34" s="147"/>
      <c r="AR34" s="146"/>
      <c r="AT34" s="4">
        <f t="shared" si="2"/>
        <v>0</v>
      </c>
      <c r="AU34" s="4">
        <f t="shared" si="3"/>
        <v>0</v>
      </c>
      <c r="AV34" s="4">
        <f t="shared" si="4"/>
        <v>0</v>
      </c>
      <c r="AW34" s="4">
        <f t="shared" si="5"/>
        <v>0</v>
      </c>
      <c r="AX34" s="4" t="str">
        <f t="shared" ref="AX34" si="17">IF(AT34&gt;0,($I34*AT34*$F$14),"0")</f>
        <v>0</v>
      </c>
      <c r="AY34" s="4" t="str">
        <f t="shared" ref="AY34" si="18">IF(AU34&gt;0,($I34*AU34*$F$15),"0")</f>
        <v>0</v>
      </c>
      <c r="AZ34" s="4" t="str">
        <f t="shared" ref="AZ34" si="19">IF(AV34&gt;0,($I34*AV34*$F$16),"0")</f>
        <v>0</v>
      </c>
      <c r="BA34" s="4" t="str">
        <f t="shared" ref="BA34" si="20">IF(AW34&gt;0,($I34*AW34*$F$17),"0")</f>
        <v>0</v>
      </c>
      <c r="BI34" s="73"/>
    </row>
    <row r="35" spans="1:61" ht="20.100000000000001" customHeight="1" thickBot="1" x14ac:dyDescent="0.35">
      <c r="A35" s="80"/>
      <c r="B35" s="89" t="s">
        <v>72</v>
      </c>
      <c r="C35" s="89">
        <v>0.52083333333333337</v>
      </c>
      <c r="D35" s="100"/>
      <c r="E35" s="101"/>
      <c r="F35" s="106" t="s">
        <v>237</v>
      </c>
      <c r="G35" s="101"/>
      <c r="H35" s="102"/>
      <c r="I35" s="103"/>
      <c r="J35" s="74"/>
      <c r="K35" s="13"/>
      <c r="L35" s="109"/>
      <c r="N35" s="122"/>
      <c r="O35" s="122"/>
      <c r="P35" s="146"/>
      <c r="Q35" s="146"/>
      <c r="R35" s="150"/>
      <c r="S35" s="150"/>
      <c r="T35" s="122"/>
      <c r="U35" s="122"/>
      <c r="V35" s="122"/>
      <c r="W35" s="146"/>
      <c r="X35" s="146"/>
      <c r="Y35" s="122"/>
      <c r="Z35" s="122"/>
      <c r="AA35" s="122"/>
      <c r="AB35" s="122"/>
      <c r="AC35" s="122"/>
      <c r="AD35" s="146"/>
      <c r="AE35" s="146"/>
      <c r="AF35" s="122"/>
      <c r="AG35" s="122"/>
      <c r="AH35" s="122"/>
      <c r="AI35" s="122"/>
      <c r="AJ35" s="122"/>
      <c r="AK35" s="146"/>
      <c r="AL35" s="146"/>
      <c r="AM35" s="122"/>
      <c r="AN35" s="122"/>
      <c r="AO35" s="122"/>
      <c r="AP35" s="122"/>
      <c r="AQ35" s="122"/>
      <c r="AR35" s="146"/>
      <c r="AT35" s="4"/>
      <c r="AU35" s="4"/>
      <c r="AV35" s="4"/>
      <c r="AW35" s="4"/>
      <c r="AX35" s="4"/>
      <c r="AY35" s="4"/>
      <c r="AZ35" s="4"/>
      <c r="BA35" s="4"/>
      <c r="BI35" s="73"/>
    </row>
    <row r="36" spans="1:61" ht="20.100000000000001" customHeight="1" thickBot="1" x14ac:dyDescent="0.35">
      <c r="A36" s="80"/>
      <c r="B36" s="93" t="s">
        <v>73</v>
      </c>
      <c r="C36" s="93"/>
      <c r="D36" s="104" t="s">
        <v>231</v>
      </c>
      <c r="E36" s="104" t="s">
        <v>232</v>
      </c>
      <c r="F36" s="104" t="s">
        <v>233</v>
      </c>
      <c r="G36" s="104" t="s">
        <v>234</v>
      </c>
      <c r="H36" s="104" t="s">
        <v>235</v>
      </c>
      <c r="I36" s="105">
        <v>50</v>
      </c>
      <c r="J36" s="74"/>
      <c r="K36" s="13">
        <f t="shared" si="16"/>
        <v>0</v>
      </c>
      <c r="L36" s="109">
        <f t="shared" ref="L36" si="21">SUM(AX36:BA36)</f>
        <v>0</v>
      </c>
      <c r="N36" s="147"/>
      <c r="O36" s="147"/>
      <c r="P36" s="146"/>
      <c r="Q36" s="146"/>
      <c r="R36" s="151"/>
      <c r="S36" s="151"/>
      <c r="T36" s="147"/>
      <c r="U36" s="147"/>
      <c r="V36" s="147"/>
      <c r="W36" s="146"/>
      <c r="X36" s="146"/>
      <c r="Y36" s="147"/>
      <c r="Z36" s="147"/>
      <c r="AA36" s="147"/>
      <c r="AB36" s="147"/>
      <c r="AC36" s="147"/>
      <c r="AD36" s="146"/>
      <c r="AE36" s="146"/>
      <c r="AF36" s="147"/>
      <c r="AG36" s="147"/>
      <c r="AH36" s="147"/>
      <c r="AI36" s="147"/>
      <c r="AJ36" s="147"/>
      <c r="AK36" s="146"/>
      <c r="AL36" s="146"/>
      <c r="AM36" s="147"/>
      <c r="AN36" s="147"/>
      <c r="AO36" s="147"/>
      <c r="AP36" s="147"/>
      <c r="AQ36" s="147"/>
      <c r="AR36" s="146"/>
      <c r="AT36" s="4">
        <f t="shared" ref="AT36:AT65" si="22">COUNTIF(N36:AQ36,"a")</f>
        <v>0</v>
      </c>
      <c r="AU36" s="4">
        <f t="shared" ref="AU36:AU65" si="23">COUNTIF(N36:AQ36,"b")</f>
        <v>0</v>
      </c>
      <c r="AV36" s="4">
        <f t="shared" ref="AV36:AV65" si="24">COUNTIF(N36:AQ36,"c")</f>
        <v>0</v>
      </c>
      <c r="AW36" s="4">
        <f t="shared" ref="AW36:AW65" si="25">COUNTIF(N36:AQ36,"d")</f>
        <v>0</v>
      </c>
      <c r="AX36" s="4" t="str">
        <f t="shared" ref="AX36" si="26">IF(AT36&gt;0,($I36*AT36*$F$14),"0")</f>
        <v>0</v>
      </c>
      <c r="AY36" s="4" t="str">
        <f t="shared" ref="AY36" si="27">IF(AU36&gt;0,($I36*AU36*$F$15),"0")</f>
        <v>0</v>
      </c>
      <c r="AZ36" s="4" t="str">
        <f t="shared" ref="AZ36" si="28">IF(AV36&gt;0,($I36*AV36*$F$16),"0")</f>
        <v>0</v>
      </c>
      <c r="BA36" s="4" t="str">
        <f t="shared" ref="BA36" si="29">IF(AW36&gt;0,($I36*AW36*$F$17),"0")</f>
        <v>0</v>
      </c>
      <c r="BI36" s="73"/>
    </row>
    <row r="37" spans="1:61" ht="20.100000000000001" customHeight="1" thickBot="1" x14ac:dyDescent="0.35">
      <c r="A37" s="80"/>
      <c r="B37" s="89" t="s">
        <v>72</v>
      </c>
      <c r="C37" s="89">
        <v>0.54166666666666663</v>
      </c>
      <c r="D37" s="100"/>
      <c r="E37" s="101"/>
      <c r="F37" s="106" t="s">
        <v>270</v>
      </c>
      <c r="G37" s="101"/>
      <c r="H37" s="102"/>
      <c r="I37" s="103"/>
      <c r="J37" s="74"/>
      <c r="K37" s="13">
        <f>SUM(AT37:AW37)</f>
        <v>0</v>
      </c>
      <c r="L37" s="109">
        <f>SUM(AX37:BA37)</f>
        <v>0</v>
      </c>
      <c r="N37" s="122"/>
      <c r="O37" s="122"/>
      <c r="P37" s="146"/>
      <c r="Q37" s="146"/>
      <c r="R37" s="150"/>
      <c r="S37" s="150"/>
      <c r="T37" s="122"/>
      <c r="U37" s="122"/>
      <c r="V37" s="122"/>
      <c r="W37" s="146"/>
      <c r="X37" s="146"/>
      <c r="Y37" s="122"/>
      <c r="Z37" s="122"/>
      <c r="AA37" s="122"/>
      <c r="AB37" s="122"/>
      <c r="AC37" s="122"/>
      <c r="AD37" s="146"/>
      <c r="AE37" s="146"/>
      <c r="AF37" s="122"/>
      <c r="AG37" s="122"/>
      <c r="AH37" s="122"/>
      <c r="AI37" s="122"/>
      <c r="AJ37" s="122"/>
      <c r="AK37" s="146"/>
      <c r="AL37" s="146"/>
      <c r="AM37" s="122"/>
      <c r="AN37" s="122"/>
      <c r="AO37" s="122"/>
      <c r="AP37" s="122"/>
      <c r="AQ37" s="122"/>
      <c r="AR37" s="146"/>
      <c r="AT37" s="4">
        <f t="shared" si="22"/>
        <v>0</v>
      </c>
      <c r="AU37" s="4">
        <f t="shared" si="23"/>
        <v>0</v>
      </c>
      <c r="AV37" s="4">
        <f t="shared" si="24"/>
        <v>0</v>
      </c>
      <c r="AW37" s="4">
        <f t="shared" si="25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A37" s="4" t="str">
        <f t="shared" si="9"/>
        <v>0</v>
      </c>
      <c r="BI37" s="73"/>
    </row>
    <row r="38" spans="1:61" ht="20.100000000000001" customHeight="1" thickBot="1" x14ac:dyDescent="0.35">
      <c r="A38" s="80"/>
      <c r="B38" s="93" t="s">
        <v>73</v>
      </c>
      <c r="C38" s="93"/>
      <c r="D38" s="104" t="s">
        <v>156</v>
      </c>
      <c r="E38" s="104" t="s">
        <v>157</v>
      </c>
      <c r="F38" s="104" t="s">
        <v>158</v>
      </c>
      <c r="G38" s="104" t="s">
        <v>159</v>
      </c>
      <c r="H38" s="104" t="s">
        <v>160</v>
      </c>
      <c r="I38" s="105">
        <v>140</v>
      </c>
      <c r="J38" s="74"/>
      <c r="K38" s="13">
        <f t="shared" si="0"/>
        <v>0</v>
      </c>
      <c r="L38" s="109">
        <f t="shared" si="1"/>
        <v>0</v>
      </c>
      <c r="N38" s="147"/>
      <c r="O38" s="147"/>
      <c r="P38" s="146"/>
      <c r="Q38" s="146"/>
      <c r="R38" s="151"/>
      <c r="S38" s="151"/>
      <c r="T38" s="147"/>
      <c r="U38" s="147"/>
      <c r="V38" s="147"/>
      <c r="W38" s="146"/>
      <c r="X38" s="146"/>
      <c r="Y38" s="147"/>
      <c r="Z38" s="147"/>
      <c r="AA38" s="147"/>
      <c r="AB38" s="147"/>
      <c r="AC38" s="147"/>
      <c r="AD38" s="146"/>
      <c r="AE38" s="146"/>
      <c r="AF38" s="147"/>
      <c r="AG38" s="147"/>
      <c r="AH38" s="147"/>
      <c r="AI38" s="147"/>
      <c r="AJ38" s="147"/>
      <c r="AK38" s="146"/>
      <c r="AL38" s="146"/>
      <c r="AM38" s="147"/>
      <c r="AN38" s="147"/>
      <c r="AO38" s="147"/>
      <c r="AP38" s="147"/>
      <c r="AQ38" s="147"/>
      <c r="AR38" s="146"/>
      <c r="AT38" s="4">
        <f t="shared" si="22"/>
        <v>0</v>
      </c>
      <c r="AU38" s="4">
        <f t="shared" si="23"/>
        <v>0</v>
      </c>
      <c r="AV38" s="4">
        <f t="shared" si="24"/>
        <v>0</v>
      </c>
      <c r="AW38" s="4">
        <f t="shared" si="25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A38" s="4" t="str">
        <f t="shared" si="9"/>
        <v>0</v>
      </c>
      <c r="BI38" s="73"/>
    </row>
    <row r="39" spans="1:61" ht="20.100000000000001" customHeight="1" thickBot="1" x14ac:dyDescent="0.35">
      <c r="A39" s="80"/>
      <c r="B39" s="89" t="s">
        <v>72</v>
      </c>
      <c r="C39" s="89">
        <v>0.5625</v>
      </c>
      <c r="D39" s="100" t="s">
        <v>191</v>
      </c>
      <c r="E39" s="101" t="s">
        <v>263</v>
      </c>
      <c r="F39" s="106" t="s">
        <v>153</v>
      </c>
      <c r="G39" s="101" t="s">
        <v>254</v>
      </c>
      <c r="H39" s="102" t="s">
        <v>254</v>
      </c>
      <c r="I39" s="103"/>
      <c r="J39" s="74"/>
      <c r="K39" s="13">
        <f t="shared" ref="K39:K44" si="30">SUM(AT39:AW39)</f>
        <v>0</v>
      </c>
      <c r="L39" s="109">
        <f t="shared" ref="L39:L44" si="31">SUM(AX39:BA39)</f>
        <v>0</v>
      </c>
      <c r="N39" s="122"/>
      <c r="O39" s="122"/>
      <c r="P39" s="146"/>
      <c r="Q39" s="146"/>
      <c r="R39" s="150"/>
      <c r="S39" s="150"/>
      <c r="T39" s="122"/>
      <c r="U39" s="122"/>
      <c r="V39" s="122"/>
      <c r="W39" s="146"/>
      <c r="X39" s="146"/>
      <c r="Y39" s="122"/>
      <c r="Z39" s="122"/>
      <c r="AA39" s="122"/>
      <c r="AB39" s="122"/>
      <c r="AC39" s="122"/>
      <c r="AD39" s="146"/>
      <c r="AE39" s="146"/>
      <c r="AF39" s="122"/>
      <c r="AG39" s="122"/>
      <c r="AH39" s="122"/>
      <c r="AI39" s="122"/>
      <c r="AJ39" s="122"/>
      <c r="AK39" s="146"/>
      <c r="AL39" s="146"/>
      <c r="AM39" s="122"/>
      <c r="AN39" s="122"/>
      <c r="AO39" s="122"/>
      <c r="AP39" s="122"/>
      <c r="AQ39" s="122"/>
      <c r="AR39" s="146"/>
      <c r="AT39" s="4">
        <f t="shared" si="22"/>
        <v>0</v>
      </c>
      <c r="AU39" s="4">
        <f t="shared" si="23"/>
        <v>0</v>
      </c>
      <c r="AV39" s="4">
        <f t="shared" si="24"/>
        <v>0</v>
      </c>
      <c r="AW39" s="4">
        <f t="shared" si="25"/>
        <v>0</v>
      </c>
      <c r="AX39" s="4" t="str">
        <f t="shared" ref="AX39" si="32">IF(AT39&gt;0,($I39*AT39*$F$14),"0")</f>
        <v>0</v>
      </c>
      <c r="AY39" s="4" t="str">
        <f t="shared" ref="AY39" si="33">IF(AU39&gt;0,($I39*AU39*$F$15),"0")</f>
        <v>0</v>
      </c>
      <c r="AZ39" s="4" t="str">
        <f t="shared" ref="AZ39" si="34">IF(AV39&gt;0,($I39*AV39*$F$16),"0")</f>
        <v>0</v>
      </c>
      <c r="BA39" s="4" t="str">
        <f t="shared" ref="BA39" si="35">IF(AW39&gt;0,($I39*AW39*$F$17),"0")</f>
        <v>0</v>
      </c>
      <c r="BI39" s="73"/>
    </row>
    <row r="40" spans="1:61" ht="20.100000000000001" customHeight="1" thickBot="1" x14ac:dyDescent="0.35">
      <c r="A40" s="80"/>
      <c r="B40" s="89" t="s">
        <v>72</v>
      </c>
      <c r="C40" s="89">
        <v>0.5625</v>
      </c>
      <c r="D40" s="100" t="s">
        <v>263</v>
      </c>
      <c r="E40" s="101" t="s">
        <v>188</v>
      </c>
      <c r="F40" s="106" t="s">
        <v>188</v>
      </c>
      <c r="G40" s="101" t="s">
        <v>191</v>
      </c>
      <c r="H40" s="102" t="s">
        <v>263</v>
      </c>
      <c r="I40" s="103"/>
      <c r="J40" s="74"/>
      <c r="K40" s="13">
        <f t="shared" si="30"/>
        <v>0</v>
      </c>
      <c r="L40" s="109">
        <f t="shared" si="31"/>
        <v>0</v>
      </c>
      <c r="N40" s="122"/>
      <c r="O40" s="122"/>
      <c r="P40" s="146"/>
      <c r="Q40" s="146"/>
      <c r="R40" s="150"/>
      <c r="S40" s="150"/>
      <c r="T40" s="122"/>
      <c r="U40" s="122"/>
      <c r="V40" s="122"/>
      <c r="W40" s="146"/>
      <c r="X40" s="146"/>
      <c r="Y40" s="122"/>
      <c r="Z40" s="122"/>
      <c r="AA40" s="122"/>
      <c r="AB40" s="122"/>
      <c r="AC40" s="122"/>
      <c r="AD40" s="146"/>
      <c r="AE40" s="146"/>
      <c r="AF40" s="122"/>
      <c r="AG40" s="122"/>
      <c r="AH40" s="122"/>
      <c r="AI40" s="122"/>
      <c r="AJ40" s="122"/>
      <c r="AK40" s="146"/>
      <c r="AL40" s="146"/>
      <c r="AM40" s="122"/>
      <c r="AN40" s="122"/>
      <c r="AO40" s="122"/>
      <c r="AP40" s="122"/>
      <c r="AQ40" s="122"/>
      <c r="AR40" s="146"/>
      <c r="AT40" s="4">
        <f t="shared" si="22"/>
        <v>0</v>
      </c>
      <c r="AU40" s="4">
        <f t="shared" si="23"/>
        <v>0</v>
      </c>
      <c r="AV40" s="4">
        <f t="shared" si="24"/>
        <v>0</v>
      </c>
      <c r="AW40" s="4">
        <f t="shared" si="25"/>
        <v>0</v>
      </c>
      <c r="AX40" s="4" t="str">
        <f t="shared" ref="AX40" si="36">IF(AT40&gt;0,($I40*AT40*$F$14),"0")</f>
        <v>0</v>
      </c>
      <c r="AY40" s="4" t="str">
        <f t="shared" ref="AY40" si="37">IF(AU40&gt;0,($I40*AU40*$F$15),"0")</f>
        <v>0</v>
      </c>
      <c r="AZ40" s="4" t="str">
        <f t="shared" ref="AZ40" si="38">IF(AV40&gt;0,($I40*AV40*$F$16),"0")</f>
        <v>0</v>
      </c>
      <c r="BA40" s="4" t="str">
        <f t="shared" ref="BA40" si="39">IF(AW40&gt;0,($I40*AW40*$F$17),"0")</f>
        <v>0</v>
      </c>
      <c r="BI40" s="73"/>
    </row>
    <row r="41" spans="1:61" ht="20.25" customHeight="1" thickBot="1" x14ac:dyDescent="0.35">
      <c r="A41" s="80"/>
      <c r="B41" s="89" t="s">
        <v>72</v>
      </c>
      <c r="C41" s="89">
        <v>0.60416666666666663</v>
      </c>
      <c r="D41" s="100" t="s">
        <v>168</v>
      </c>
      <c r="E41" s="101" t="s">
        <v>193</v>
      </c>
      <c r="F41" s="106" t="s">
        <v>169</v>
      </c>
      <c r="G41" s="101" t="s">
        <v>236</v>
      </c>
      <c r="H41" s="102" t="s">
        <v>170</v>
      </c>
      <c r="I41" s="103"/>
      <c r="J41" s="74"/>
      <c r="K41" s="13">
        <f t="shared" si="30"/>
        <v>0</v>
      </c>
      <c r="L41" s="109">
        <f t="shared" si="31"/>
        <v>0</v>
      </c>
      <c r="N41" s="122"/>
      <c r="O41" s="122"/>
      <c r="P41" s="146"/>
      <c r="Q41" s="146"/>
      <c r="R41" s="150"/>
      <c r="S41" s="150"/>
      <c r="T41" s="122"/>
      <c r="U41" s="122"/>
      <c r="V41" s="122"/>
      <c r="W41" s="146"/>
      <c r="X41" s="146"/>
      <c r="Y41" s="122"/>
      <c r="Z41" s="122"/>
      <c r="AA41" s="122"/>
      <c r="AB41" s="122"/>
      <c r="AC41" s="122"/>
      <c r="AD41" s="146"/>
      <c r="AE41" s="146"/>
      <c r="AF41" s="122"/>
      <c r="AG41" s="122"/>
      <c r="AH41" s="122"/>
      <c r="AI41" s="122"/>
      <c r="AJ41" s="122"/>
      <c r="AK41" s="146"/>
      <c r="AL41" s="146"/>
      <c r="AM41" s="122"/>
      <c r="AN41" s="122"/>
      <c r="AO41" s="122"/>
      <c r="AP41" s="122"/>
      <c r="AQ41" s="122"/>
      <c r="AR41" s="146"/>
      <c r="AT41" s="4">
        <f t="shared" si="22"/>
        <v>0</v>
      </c>
      <c r="AU41" s="4">
        <f t="shared" si="23"/>
        <v>0</v>
      </c>
      <c r="AV41" s="4">
        <f t="shared" si="24"/>
        <v>0</v>
      </c>
      <c r="AW41" s="4">
        <f t="shared" si="25"/>
        <v>0</v>
      </c>
      <c r="AX41" s="4" t="str">
        <f>IF(AT41&gt;0,($I41*AT41*$F$14),"0")</f>
        <v>0</v>
      </c>
      <c r="AY41" s="4" t="str">
        <f>IF(AU41&gt;0,($I41*AU41*$F$15),"0")</f>
        <v>0</v>
      </c>
      <c r="AZ41" s="4" t="str">
        <f>IF(AV41&gt;0,($I41*AV41*$F$16),"0")</f>
        <v>0</v>
      </c>
      <c r="BA41" s="4" t="str">
        <f>IF(AW41&gt;0,($I41*AW41*$F$17),"0")</f>
        <v>0</v>
      </c>
      <c r="BI41" s="73"/>
    </row>
    <row r="42" spans="1:61" ht="20.100000000000001" customHeight="1" thickBot="1" x14ac:dyDescent="0.35">
      <c r="A42" s="80"/>
      <c r="B42" s="93" t="s">
        <v>73</v>
      </c>
      <c r="C42" s="93"/>
      <c r="D42" s="104" t="s">
        <v>102</v>
      </c>
      <c r="E42" s="104" t="s">
        <v>103</v>
      </c>
      <c r="F42" s="104" t="s">
        <v>104</v>
      </c>
      <c r="G42" s="104" t="s">
        <v>105</v>
      </c>
      <c r="H42" s="104" t="s">
        <v>106</v>
      </c>
      <c r="I42" s="105">
        <v>100</v>
      </c>
      <c r="J42" s="74"/>
      <c r="K42" s="13">
        <f t="shared" si="30"/>
        <v>0</v>
      </c>
      <c r="L42" s="109">
        <f t="shared" si="31"/>
        <v>0</v>
      </c>
      <c r="N42" s="147"/>
      <c r="O42" s="147"/>
      <c r="P42" s="146"/>
      <c r="Q42" s="146"/>
      <c r="R42" s="151"/>
      <c r="S42" s="151"/>
      <c r="T42" s="147"/>
      <c r="U42" s="147"/>
      <c r="V42" s="147"/>
      <c r="W42" s="146"/>
      <c r="X42" s="146"/>
      <c r="Y42" s="147"/>
      <c r="Z42" s="147"/>
      <c r="AA42" s="147"/>
      <c r="AB42" s="147"/>
      <c r="AC42" s="147"/>
      <c r="AD42" s="146"/>
      <c r="AE42" s="146"/>
      <c r="AF42" s="147"/>
      <c r="AG42" s="147"/>
      <c r="AH42" s="147"/>
      <c r="AI42" s="147"/>
      <c r="AJ42" s="147"/>
      <c r="AK42" s="146"/>
      <c r="AL42" s="146"/>
      <c r="AM42" s="147"/>
      <c r="AN42" s="147"/>
      <c r="AO42" s="147"/>
      <c r="AP42" s="147"/>
      <c r="AQ42" s="147"/>
      <c r="AR42" s="146"/>
      <c r="AT42" s="4">
        <f t="shared" si="22"/>
        <v>0</v>
      </c>
      <c r="AU42" s="4">
        <f t="shared" si="23"/>
        <v>0</v>
      </c>
      <c r="AV42" s="4">
        <f t="shared" si="24"/>
        <v>0</v>
      </c>
      <c r="AW42" s="4">
        <f t="shared" si="25"/>
        <v>0</v>
      </c>
      <c r="AX42" s="4" t="str">
        <f>IF(AT42&gt;0,($I42*AT42*$F$14),"0")</f>
        <v>0</v>
      </c>
      <c r="AY42" s="4" t="str">
        <f>IF(AU42&gt;0,($I42*AU42*$F$15),"0")</f>
        <v>0</v>
      </c>
      <c r="AZ42" s="4" t="str">
        <f>IF(AV42&gt;0,($I42*AV42*$F$16),"0")</f>
        <v>0</v>
      </c>
      <c r="BA42" s="4" t="str">
        <f>IF(AW42&gt;0,($I42*AW42*$F$17),"0")</f>
        <v>0</v>
      </c>
      <c r="BI42" s="73"/>
    </row>
    <row r="43" spans="1:61" ht="20.100000000000001" customHeight="1" thickBot="1" x14ac:dyDescent="0.35">
      <c r="A43" s="80"/>
      <c r="B43" s="89" t="s">
        <v>72</v>
      </c>
      <c r="C43" s="89">
        <v>0.64583333333333337</v>
      </c>
      <c r="D43" s="100"/>
      <c r="E43" s="101"/>
      <c r="F43" s="106" t="s">
        <v>270</v>
      </c>
      <c r="G43" s="174"/>
      <c r="H43" s="175"/>
      <c r="I43" s="103"/>
      <c r="J43" s="74"/>
      <c r="K43" s="13">
        <f t="shared" si="30"/>
        <v>0</v>
      </c>
      <c r="L43" s="109">
        <f t="shared" si="31"/>
        <v>0</v>
      </c>
      <c r="N43" s="122"/>
      <c r="O43" s="122"/>
      <c r="P43" s="146"/>
      <c r="Q43" s="146"/>
      <c r="R43" s="150"/>
      <c r="S43" s="150"/>
      <c r="T43" s="122"/>
      <c r="U43" s="122"/>
      <c r="V43" s="122"/>
      <c r="W43" s="146"/>
      <c r="X43" s="146"/>
      <c r="Y43" s="122"/>
      <c r="Z43" s="122"/>
      <c r="AA43" s="122"/>
      <c r="AB43" s="122"/>
      <c r="AC43" s="122"/>
      <c r="AD43" s="146"/>
      <c r="AE43" s="146"/>
      <c r="AF43" s="122"/>
      <c r="AG43" s="122"/>
      <c r="AH43" s="122"/>
      <c r="AI43" s="122"/>
      <c r="AJ43" s="122"/>
      <c r="AK43" s="146"/>
      <c r="AL43" s="146"/>
      <c r="AM43" s="122"/>
      <c r="AN43" s="122"/>
      <c r="AO43" s="122"/>
      <c r="AP43" s="122"/>
      <c r="AQ43" s="122"/>
      <c r="AR43" s="146"/>
      <c r="AT43" s="4">
        <f t="shared" si="22"/>
        <v>0</v>
      </c>
      <c r="AU43" s="4">
        <f t="shared" si="23"/>
        <v>0</v>
      </c>
      <c r="AV43" s="4">
        <f t="shared" si="24"/>
        <v>0</v>
      </c>
      <c r="AW43" s="4">
        <f t="shared" si="25"/>
        <v>0</v>
      </c>
      <c r="AX43" s="4" t="str">
        <f>IF(AT43&gt;0,($I43*AT43*$F$14),"0")</f>
        <v>0</v>
      </c>
      <c r="AY43" s="4" t="str">
        <f>IF(AU43&gt;0,($I43*AU43*$F$15),"0")</f>
        <v>0</v>
      </c>
      <c r="AZ43" s="4" t="str">
        <f>IF(AV43&gt;0,($I43*AV43*$F$16),"0")</f>
        <v>0</v>
      </c>
      <c r="BA43" s="4" t="str">
        <f>IF(AW43&gt;0,($I43*AW43*$F$17),"0")</f>
        <v>0</v>
      </c>
      <c r="BI43" s="73"/>
    </row>
    <row r="44" spans="1:61" ht="20.100000000000001" customHeight="1" thickBot="1" x14ac:dyDescent="0.35">
      <c r="A44" s="80"/>
      <c r="B44" s="93" t="s">
        <v>73</v>
      </c>
      <c r="C44" s="93"/>
      <c r="D44" s="104" t="s">
        <v>107</v>
      </c>
      <c r="E44" s="104" t="s">
        <v>108</v>
      </c>
      <c r="F44" s="104" t="s">
        <v>109</v>
      </c>
      <c r="G44" s="104" t="s">
        <v>110</v>
      </c>
      <c r="H44" s="104" t="s">
        <v>111</v>
      </c>
      <c r="I44" s="105">
        <v>130</v>
      </c>
      <c r="J44" s="74"/>
      <c r="K44" s="13">
        <f t="shared" si="30"/>
        <v>0</v>
      </c>
      <c r="L44" s="109">
        <f t="shared" si="31"/>
        <v>0</v>
      </c>
      <c r="N44" s="147"/>
      <c r="O44" s="147"/>
      <c r="P44" s="146"/>
      <c r="Q44" s="146"/>
      <c r="R44" s="151"/>
      <c r="S44" s="151"/>
      <c r="T44" s="147"/>
      <c r="U44" s="147"/>
      <c r="V44" s="147"/>
      <c r="W44" s="146"/>
      <c r="X44" s="146"/>
      <c r="Y44" s="147"/>
      <c r="Z44" s="147"/>
      <c r="AA44" s="147"/>
      <c r="AB44" s="147"/>
      <c r="AC44" s="147"/>
      <c r="AD44" s="146"/>
      <c r="AE44" s="146"/>
      <c r="AF44" s="147"/>
      <c r="AG44" s="147"/>
      <c r="AH44" s="147"/>
      <c r="AI44" s="147"/>
      <c r="AJ44" s="147"/>
      <c r="AK44" s="146"/>
      <c r="AL44" s="146"/>
      <c r="AM44" s="147"/>
      <c r="AN44" s="147"/>
      <c r="AO44" s="147"/>
      <c r="AP44" s="147"/>
      <c r="AQ44" s="147"/>
      <c r="AR44" s="146"/>
      <c r="AT44" s="4">
        <f t="shared" si="22"/>
        <v>0</v>
      </c>
      <c r="AU44" s="4">
        <f t="shared" si="23"/>
        <v>0</v>
      </c>
      <c r="AV44" s="4">
        <f t="shared" si="24"/>
        <v>0</v>
      </c>
      <c r="AW44" s="4">
        <f t="shared" si="25"/>
        <v>0</v>
      </c>
      <c r="AX44" s="4" t="str">
        <f t="shared" si="6"/>
        <v>0</v>
      </c>
      <c r="AY44" s="4" t="str">
        <f t="shared" si="7"/>
        <v>0</v>
      </c>
      <c r="AZ44" s="4" t="str">
        <f t="shared" si="8"/>
        <v>0</v>
      </c>
      <c r="BA44" s="4" t="str">
        <f t="shared" si="9"/>
        <v>0</v>
      </c>
      <c r="BI44" s="73"/>
    </row>
    <row r="45" spans="1:61" ht="20.100000000000001" customHeight="1" thickBot="1" x14ac:dyDescent="0.35">
      <c r="A45" s="80"/>
      <c r="B45" s="89" t="s">
        <v>72</v>
      </c>
      <c r="C45" s="89">
        <v>0.66666666666666663</v>
      </c>
      <c r="D45" s="100"/>
      <c r="E45" s="101"/>
      <c r="F45" s="106" t="s">
        <v>237</v>
      </c>
      <c r="G45" s="101"/>
      <c r="H45" s="102"/>
      <c r="I45" s="103"/>
      <c r="J45" s="74"/>
      <c r="K45" s="13">
        <f t="shared" ref="K45:K65" si="40">SUM(AT45:AW45)</f>
        <v>0</v>
      </c>
      <c r="L45" s="109">
        <f t="shared" si="1"/>
        <v>0</v>
      </c>
      <c r="N45" s="122"/>
      <c r="O45" s="122"/>
      <c r="P45" s="146"/>
      <c r="Q45" s="146"/>
      <c r="R45" s="150"/>
      <c r="S45" s="150"/>
      <c r="T45" s="122"/>
      <c r="U45" s="122"/>
      <c r="V45" s="122"/>
      <c r="W45" s="146"/>
      <c r="X45" s="146"/>
      <c r="Y45" s="122"/>
      <c r="Z45" s="122"/>
      <c r="AA45" s="122"/>
      <c r="AB45" s="122"/>
      <c r="AC45" s="122"/>
      <c r="AD45" s="146"/>
      <c r="AE45" s="146"/>
      <c r="AF45" s="122"/>
      <c r="AG45" s="122"/>
      <c r="AH45" s="122"/>
      <c r="AI45" s="122"/>
      <c r="AJ45" s="122"/>
      <c r="AK45" s="146"/>
      <c r="AL45" s="146"/>
      <c r="AM45" s="122"/>
      <c r="AN45" s="122"/>
      <c r="AO45" s="122"/>
      <c r="AP45" s="122"/>
      <c r="AQ45" s="122"/>
      <c r="AR45" s="146"/>
      <c r="AT45" s="4">
        <f t="shared" si="22"/>
        <v>0</v>
      </c>
      <c r="AU45" s="4">
        <f t="shared" si="23"/>
        <v>0</v>
      </c>
      <c r="AV45" s="4">
        <f t="shared" si="24"/>
        <v>0</v>
      </c>
      <c r="AW45" s="4">
        <f t="shared" si="25"/>
        <v>0</v>
      </c>
      <c r="AX45" s="4" t="str">
        <f>IF(AT45&gt;0,($I45*AT45*$F$14),"0")</f>
        <v>0</v>
      </c>
      <c r="AY45" s="4" t="str">
        <f>IF(AU45&gt;0,($I45*AU45*$F$15),"0")</f>
        <v>0</v>
      </c>
      <c r="AZ45" s="4" t="str">
        <f>IF(AV45&gt;0,($I45*AV45*$F$16),"0")</f>
        <v>0</v>
      </c>
      <c r="BA45" s="4" t="str">
        <f>IF(AW45&gt;0,($I45*AW45*$F$17),"0")</f>
        <v>0</v>
      </c>
      <c r="BI45" s="73"/>
    </row>
    <row r="46" spans="1:61" ht="20.100000000000001" customHeight="1" thickBot="1" x14ac:dyDescent="0.35">
      <c r="A46" s="80"/>
      <c r="B46" s="93" t="s">
        <v>73</v>
      </c>
      <c r="C46" s="93"/>
      <c r="D46" s="104" t="s">
        <v>161</v>
      </c>
      <c r="E46" s="104" t="s">
        <v>162</v>
      </c>
      <c r="F46" s="104" t="s">
        <v>163</v>
      </c>
      <c r="G46" s="104" t="s">
        <v>164</v>
      </c>
      <c r="H46" s="104" t="s">
        <v>165</v>
      </c>
      <c r="I46" s="105">
        <v>70</v>
      </c>
      <c r="J46" s="74"/>
      <c r="K46" s="13">
        <f t="shared" si="40"/>
        <v>0</v>
      </c>
      <c r="L46" s="109">
        <f t="shared" si="1"/>
        <v>0</v>
      </c>
      <c r="N46" s="147"/>
      <c r="O46" s="147"/>
      <c r="P46" s="146"/>
      <c r="Q46" s="146"/>
      <c r="R46" s="151"/>
      <c r="S46" s="151"/>
      <c r="T46" s="147"/>
      <c r="U46" s="147"/>
      <c r="V46" s="147"/>
      <c r="W46" s="146"/>
      <c r="X46" s="146"/>
      <c r="Y46" s="147"/>
      <c r="Z46" s="147"/>
      <c r="AA46" s="147"/>
      <c r="AB46" s="147"/>
      <c r="AC46" s="147"/>
      <c r="AD46" s="146"/>
      <c r="AE46" s="146"/>
      <c r="AF46" s="147"/>
      <c r="AG46" s="147"/>
      <c r="AH46" s="147"/>
      <c r="AI46" s="147"/>
      <c r="AJ46" s="147"/>
      <c r="AK46" s="146"/>
      <c r="AL46" s="146"/>
      <c r="AM46" s="147"/>
      <c r="AN46" s="147"/>
      <c r="AO46" s="147"/>
      <c r="AP46" s="147"/>
      <c r="AQ46" s="147"/>
      <c r="AR46" s="146"/>
      <c r="AT46" s="4">
        <f t="shared" si="22"/>
        <v>0</v>
      </c>
      <c r="AU46" s="4">
        <f t="shared" si="23"/>
        <v>0</v>
      </c>
      <c r="AV46" s="4">
        <f t="shared" si="24"/>
        <v>0</v>
      </c>
      <c r="AW46" s="4">
        <f t="shared" si="25"/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73"/>
    </row>
    <row r="47" spans="1:61" ht="20.100000000000001" customHeight="1" thickBot="1" x14ac:dyDescent="0.35">
      <c r="A47" s="80"/>
      <c r="B47" s="89" t="s">
        <v>72</v>
      </c>
      <c r="C47" s="89">
        <v>0.70833333333333337</v>
      </c>
      <c r="D47" s="100"/>
      <c r="E47" s="101"/>
      <c r="F47" s="106" t="s">
        <v>237</v>
      </c>
      <c r="G47" s="101"/>
      <c r="H47" s="102"/>
      <c r="I47" s="103"/>
      <c r="J47" s="74"/>
      <c r="K47" s="13">
        <f t="shared" ref="K47:K48" si="41">SUM(AT47:AW47)</f>
        <v>0</v>
      </c>
      <c r="L47" s="109">
        <f t="shared" ref="L47" si="42">SUM(AX47:BA47)</f>
        <v>0</v>
      </c>
      <c r="N47" s="122"/>
      <c r="O47" s="122"/>
      <c r="P47" s="146"/>
      <c r="Q47" s="146"/>
      <c r="R47" s="150"/>
      <c r="S47" s="150"/>
      <c r="T47" s="122"/>
      <c r="U47" s="122"/>
      <c r="V47" s="122"/>
      <c r="W47" s="146"/>
      <c r="X47" s="146"/>
      <c r="Y47" s="122"/>
      <c r="Z47" s="122"/>
      <c r="AA47" s="122"/>
      <c r="AB47" s="122"/>
      <c r="AC47" s="122"/>
      <c r="AD47" s="146"/>
      <c r="AE47" s="146"/>
      <c r="AF47" s="122"/>
      <c r="AG47" s="122"/>
      <c r="AH47" s="122"/>
      <c r="AI47" s="122"/>
      <c r="AJ47" s="122"/>
      <c r="AK47" s="146"/>
      <c r="AL47" s="146"/>
      <c r="AM47" s="122"/>
      <c r="AN47" s="122"/>
      <c r="AO47" s="122"/>
      <c r="AP47" s="122"/>
      <c r="AQ47" s="122"/>
      <c r="AR47" s="146"/>
      <c r="AT47" s="4">
        <f t="shared" si="22"/>
        <v>0</v>
      </c>
      <c r="AU47" s="4">
        <f t="shared" si="23"/>
        <v>0</v>
      </c>
      <c r="AV47" s="4">
        <f t="shared" si="24"/>
        <v>0</v>
      </c>
      <c r="AW47" s="4">
        <f t="shared" si="25"/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73"/>
    </row>
    <row r="48" spans="1:61" ht="20.100000000000001" customHeight="1" thickBot="1" x14ac:dyDescent="0.35">
      <c r="A48" s="80"/>
      <c r="B48" s="93" t="s">
        <v>73</v>
      </c>
      <c r="C48" s="93"/>
      <c r="D48" s="104" t="s">
        <v>239</v>
      </c>
      <c r="E48" s="104" t="s">
        <v>240</v>
      </c>
      <c r="F48" s="104" t="s">
        <v>241</v>
      </c>
      <c r="G48" s="104" t="s">
        <v>242</v>
      </c>
      <c r="H48" s="104" t="s">
        <v>243</v>
      </c>
      <c r="I48" s="105">
        <v>87</v>
      </c>
      <c r="J48" s="74"/>
      <c r="K48" s="13">
        <f t="shared" si="41"/>
        <v>0</v>
      </c>
      <c r="L48" s="109">
        <f t="shared" ref="L48" si="43">SUM(AX48:BA48)</f>
        <v>0</v>
      </c>
      <c r="N48" s="147"/>
      <c r="O48" s="147"/>
      <c r="P48" s="146"/>
      <c r="Q48" s="146"/>
      <c r="R48" s="151"/>
      <c r="S48" s="151"/>
      <c r="T48" s="147"/>
      <c r="U48" s="147"/>
      <c r="V48" s="147"/>
      <c r="W48" s="146"/>
      <c r="X48" s="146"/>
      <c r="Y48" s="147"/>
      <c r="Z48" s="147"/>
      <c r="AA48" s="147"/>
      <c r="AB48" s="147"/>
      <c r="AC48" s="147"/>
      <c r="AD48" s="146"/>
      <c r="AE48" s="146"/>
      <c r="AF48" s="147"/>
      <c r="AG48" s="147"/>
      <c r="AH48" s="147"/>
      <c r="AI48" s="147"/>
      <c r="AJ48" s="147"/>
      <c r="AK48" s="146"/>
      <c r="AL48" s="146"/>
      <c r="AM48" s="147"/>
      <c r="AN48" s="147"/>
      <c r="AO48" s="147"/>
      <c r="AP48" s="147"/>
      <c r="AQ48" s="147"/>
      <c r="AR48" s="146"/>
      <c r="AT48" s="4">
        <f t="shared" si="22"/>
        <v>0</v>
      </c>
      <c r="AU48" s="4">
        <f t="shared" si="23"/>
        <v>0</v>
      </c>
      <c r="AV48" s="4">
        <f t="shared" si="24"/>
        <v>0</v>
      </c>
      <c r="AW48" s="4">
        <f t="shared" si="25"/>
        <v>0</v>
      </c>
      <c r="AX48" s="4" t="str">
        <f>IF(AT48&gt;0,($I48*AT48*$F$14),"0")</f>
        <v>0</v>
      </c>
      <c r="AY48" s="4" t="str">
        <f>IF(AU48&gt;0,($I48*AU48*$F$15),"0")</f>
        <v>0</v>
      </c>
      <c r="AZ48" s="4" t="str">
        <f>IF(AV48&gt;0,($I48*AV48*$F$16),"0")</f>
        <v>0</v>
      </c>
      <c r="BA48" s="4" t="str">
        <f>IF(AW48&gt;0,($I48*AW48*$F$17),"0")</f>
        <v>0</v>
      </c>
      <c r="BI48" s="73"/>
    </row>
    <row r="49" spans="1:61" ht="20.100000000000001" customHeight="1" thickBot="1" x14ac:dyDescent="0.35">
      <c r="A49" s="80"/>
      <c r="B49" s="89" t="s">
        <v>72</v>
      </c>
      <c r="C49" s="89">
        <v>0.72916666666666663</v>
      </c>
      <c r="D49" s="100"/>
      <c r="E49" s="101"/>
      <c r="F49" s="101" t="s">
        <v>270</v>
      </c>
      <c r="G49" s="101"/>
      <c r="H49" s="102"/>
      <c r="I49" s="103"/>
      <c r="J49" s="74"/>
      <c r="K49" s="13">
        <f t="shared" si="40"/>
        <v>0</v>
      </c>
      <c r="L49" s="109">
        <f t="shared" ref="L49:L65" si="44">SUM(AX49:BA49)</f>
        <v>0</v>
      </c>
      <c r="N49" s="122"/>
      <c r="O49" s="122"/>
      <c r="P49" s="146"/>
      <c r="Q49" s="146"/>
      <c r="R49" s="150"/>
      <c r="S49" s="150"/>
      <c r="T49" s="122"/>
      <c r="U49" s="122"/>
      <c r="V49" s="122"/>
      <c r="W49" s="146"/>
      <c r="X49" s="146"/>
      <c r="Y49" s="122"/>
      <c r="Z49" s="122"/>
      <c r="AA49" s="122"/>
      <c r="AB49" s="122"/>
      <c r="AC49" s="122"/>
      <c r="AD49" s="146"/>
      <c r="AE49" s="146"/>
      <c r="AF49" s="122"/>
      <c r="AG49" s="122"/>
      <c r="AH49" s="122"/>
      <c r="AI49" s="122"/>
      <c r="AJ49" s="122"/>
      <c r="AK49" s="146"/>
      <c r="AL49" s="146"/>
      <c r="AM49" s="122"/>
      <c r="AN49" s="122"/>
      <c r="AO49" s="122"/>
      <c r="AP49" s="122"/>
      <c r="AQ49" s="122"/>
      <c r="AR49" s="146"/>
      <c r="AT49" s="4">
        <f t="shared" si="22"/>
        <v>0</v>
      </c>
      <c r="AU49" s="4">
        <f t="shared" si="23"/>
        <v>0</v>
      </c>
      <c r="AV49" s="4">
        <f t="shared" si="24"/>
        <v>0</v>
      </c>
      <c r="AW49" s="4">
        <f t="shared" si="25"/>
        <v>0</v>
      </c>
      <c r="AX49" s="4" t="str">
        <f t="shared" si="6"/>
        <v>0</v>
      </c>
      <c r="AY49" s="4" t="str">
        <f t="shared" si="7"/>
        <v>0</v>
      </c>
      <c r="AZ49" s="4" t="str">
        <f t="shared" si="8"/>
        <v>0</v>
      </c>
      <c r="BA49" s="4" t="str">
        <f t="shared" si="9"/>
        <v>0</v>
      </c>
      <c r="BI49" s="73"/>
    </row>
    <row r="50" spans="1:61" ht="20.100000000000001" customHeight="1" thickBot="1" x14ac:dyDescent="0.35">
      <c r="A50" s="80"/>
      <c r="B50" s="89" t="s">
        <v>72</v>
      </c>
      <c r="C50" s="89">
        <v>0.74305555555555547</v>
      </c>
      <c r="D50" s="100"/>
      <c r="E50" s="101"/>
      <c r="F50" s="106" t="s">
        <v>154</v>
      </c>
      <c r="G50" s="101"/>
      <c r="H50" s="102"/>
      <c r="I50" s="103"/>
      <c r="J50" s="74"/>
      <c r="K50" s="13">
        <f t="shared" si="40"/>
        <v>0</v>
      </c>
      <c r="L50" s="109">
        <f t="shared" si="44"/>
        <v>0</v>
      </c>
      <c r="N50" s="122"/>
      <c r="O50" s="122"/>
      <c r="P50" s="146"/>
      <c r="Q50" s="146"/>
      <c r="R50" s="150"/>
      <c r="S50" s="150"/>
      <c r="T50" s="122"/>
      <c r="U50" s="122"/>
      <c r="V50" s="122"/>
      <c r="W50" s="146"/>
      <c r="X50" s="146"/>
      <c r="Y50" s="122"/>
      <c r="Z50" s="122"/>
      <c r="AA50" s="122"/>
      <c r="AB50" s="122"/>
      <c r="AC50" s="122"/>
      <c r="AD50" s="146"/>
      <c r="AE50" s="146"/>
      <c r="AF50" s="122"/>
      <c r="AG50" s="122"/>
      <c r="AH50" s="122"/>
      <c r="AI50" s="122"/>
      <c r="AJ50" s="122"/>
      <c r="AK50" s="146"/>
      <c r="AL50" s="146"/>
      <c r="AM50" s="122"/>
      <c r="AN50" s="122"/>
      <c r="AO50" s="122"/>
      <c r="AP50" s="122"/>
      <c r="AQ50" s="122"/>
      <c r="AR50" s="146"/>
      <c r="AT50" s="4">
        <f t="shared" si="22"/>
        <v>0</v>
      </c>
      <c r="AU50" s="4">
        <f t="shared" si="23"/>
        <v>0</v>
      </c>
      <c r="AV50" s="4">
        <f t="shared" si="24"/>
        <v>0</v>
      </c>
      <c r="AW50" s="4">
        <f t="shared" si="25"/>
        <v>0</v>
      </c>
      <c r="AX50" s="4" t="str">
        <f t="shared" ref="AX50:AX65" si="45">IF(AT50&gt;0,($I50*AT50*$F$14),"0")</f>
        <v>0</v>
      </c>
      <c r="AY50" s="4" t="str">
        <f t="shared" ref="AY50:AY65" si="46">IF(AU50&gt;0,($I50*AU50*$F$15),"0")</f>
        <v>0</v>
      </c>
      <c r="AZ50" s="4" t="str">
        <f t="shared" ref="AZ50:AZ65" si="47">IF(AV50&gt;0,($I50*AV50*$F$16),"0")</f>
        <v>0</v>
      </c>
      <c r="BA50" s="4" t="str">
        <f t="shared" ref="BA50:BA65" si="48">IF(AW50&gt;0,($I50*AW50*$F$17),"0")</f>
        <v>0</v>
      </c>
      <c r="BI50" s="73"/>
    </row>
    <row r="51" spans="1:61" ht="20.100000000000001" customHeight="1" thickBot="1" x14ac:dyDescent="0.35">
      <c r="A51" s="80"/>
      <c r="B51" s="93" t="s">
        <v>73</v>
      </c>
      <c r="C51" s="93"/>
      <c r="D51" s="107" t="s">
        <v>194</v>
      </c>
      <c r="E51" s="107" t="s">
        <v>195</v>
      </c>
      <c r="F51" s="107" t="s">
        <v>196</v>
      </c>
      <c r="G51" s="107" t="s">
        <v>197</v>
      </c>
      <c r="H51" s="107" t="s">
        <v>198</v>
      </c>
      <c r="I51" s="105">
        <v>134</v>
      </c>
      <c r="J51" s="74"/>
      <c r="K51" s="13">
        <f>SUM(AT51:AW51)</f>
        <v>0</v>
      </c>
      <c r="L51" s="109">
        <f>SUM(AX51:BA51)</f>
        <v>0</v>
      </c>
      <c r="M51" s="152"/>
      <c r="N51" s="147"/>
      <c r="O51" s="147"/>
      <c r="P51" s="146"/>
      <c r="Q51" s="146"/>
      <c r="R51" s="151"/>
      <c r="S51" s="151"/>
      <c r="T51" s="147"/>
      <c r="U51" s="147"/>
      <c r="V51" s="147"/>
      <c r="W51" s="146"/>
      <c r="X51" s="146"/>
      <c r="Y51" s="147"/>
      <c r="Z51" s="147"/>
      <c r="AA51" s="147"/>
      <c r="AB51" s="147"/>
      <c r="AC51" s="147"/>
      <c r="AD51" s="146"/>
      <c r="AE51" s="146"/>
      <c r="AF51" s="147"/>
      <c r="AG51" s="147"/>
      <c r="AH51" s="147"/>
      <c r="AI51" s="147"/>
      <c r="AJ51" s="147"/>
      <c r="AK51" s="146"/>
      <c r="AL51" s="146"/>
      <c r="AM51" s="147"/>
      <c r="AN51" s="147"/>
      <c r="AO51" s="147"/>
      <c r="AP51" s="147"/>
      <c r="AQ51" s="147"/>
      <c r="AR51" s="146"/>
      <c r="AT51" s="4">
        <f t="shared" si="22"/>
        <v>0</v>
      </c>
      <c r="AU51" s="4">
        <f t="shared" si="23"/>
        <v>0</v>
      </c>
      <c r="AV51" s="4">
        <f t="shared" si="24"/>
        <v>0</v>
      </c>
      <c r="AW51" s="4">
        <f t="shared" si="25"/>
        <v>0</v>
      </c>
      <c r="AX51" s="4" t="str">
        <f t="shared" ref="AX51" si="49">IF(AT51&gt;0,($I51*AT51*$F$14),"0")</f>
        <v>0</v>
      </c>
      <c r="AY51" s="4" t="str">
        <f t="shared" ref="AY51" si="50">IF(AU51&gt;0,($I51*AU51*$F$15),"0")</f>
        <v>0</v>
      </c>
      <c r="AZ51" s="4" t="str">
        <f t="shared" ref="AZ51" si="51">IF(AV51&gt;0,($I51*AV51*$F$16),"0")</f>
        <v>0</v>
      </c>
      <c r="BA51" s="4" t="str">
        <f t="shared" ref="BA51" si="52">IF(AW51&gt;0,($I51*AW51*$F$17),"0")</f>
        <v>0</v>
      </c>
      <c r="BI51" s="73"/>
    </row>
    <row r="52" spans="1:61" ht="20.100000000000001" customHeight="1" thickBot="1" x14ac:dyDescent="0.35">
      <c r="A52" s="81"/>
      <c r="B52" s="92" t="s">
        <v>72</v>
      </c>
      <c r="C52" s="92">
        <v>0.77083333333333337</v>
      </c>
      <c r="D52" s="100"/>
      <c r="E52" s="101"/>
      <c r="F52" s="106" t="s">
        <v>271</v>
      </c>
      <c r="G52" s="101"/>
      <c r="H52" s="102"/>
      <c r="I52" s="103"/>
      <c r="J52" s="74"/>
      <c r="K52" s="13">
        <f t="shared" si="40"/>
        <v>0</v>
      </c>
      <c r="L52" s="109">
        <f t="shared" si="44"/>
        <v>0</v>
      </c>
      <c r="N52" s="122"/>
      <c r="O52" s="122"/>
      <c r="P52" s="146"/>
      <c r="Q52" s="146"/>
      <c r="R52" s="150"/>
      <c r="S52" s="150"/>
      <c r="T52" s="122"/>
      <c r="U52" s="122"/>
      <c r="V52" s="122"/>
      <c r="W52" s="146"/>
      <c r="X52" s="146"/>
      <c r="Y52" s="122"/>
      <c r="Z52" s="122"/>
      <c r="AA52" s="122"/>
      <c r="AB52" s="122"/>
      <c r="AC52" s="122"/>
      <c r="AD52" s="146"/>
      <c r="AE52" s="146"/>
      <c r="AF52" s="122"/>
      <c r="AG52" s="122"/>
      <c r="AH52" s="122"/>
      <c r="AI52" s="122"/>
      <c r="AJ52" s="122"/>
      <c r="AK52" s="146"/>
      <c r="AL52" s="146"/>
      <c r="AM52" s="122"/>
      <c r="AN52" s="122"/>
      <c r="AO52" s="122"/>
      <c r="AP52" s="122"/>
      <c r="AQ52" s="122"/>
      <c r="AR52" s="146"/>
      <c r="AT52" s="4">
        <f t="shared" si="22"/>
        <v>0</v>
      </c>
      <c r="AU52" s="4">
        <f t="shared" si="23"/>
        <v>0</v>
      </c>
      <c r="AV52" s="4">
        <f t="shared" si="24"/>
        <v>0</v>
      </c>
      <c r="AW52" s="4">
        <f t="shared" si="25"/>
        <v>0</v>
      </c>
      <c r="AX52" s="4" t="str">
        <f t="shared" si="45"/>
        <v>0</v>
      </c>
      <c r="AY52" s="4" t="str">
        <f t="shared" si="46"/>
        <v>0</v>
      </c>
      <c r="AZ52" s="4" t="str">
        <f t="shared" si="47"/>
        <v>0</v>
      </c>
      <c r="BA52" s="4" t="str">
        <f t="shared" si="48"/>
        <v>0</v>
      </c>
      <c r="BI52" s="73"/>
    </row>
    <row r="53" spans="1:61" ht="20.100000000000001" customHeight="1" thickBot="1" x14ac:dyDescent="0.35">
      <c r="A53" s="81"/>
      <c r="B53" s="92" t="s">
        <v>72</v>
      </c>
      <c r="C53" s="92">
        <v>0.79166666666666663</v>
      </c>
      <c r="D53" s="100"/>
      <c r="E53" s="101"/>
      <c r="F53" s="106" t="s">
        <v>272</v>
      </c>
      <c r="G53" s="101"/>
      <c r="H53" s="102"/>
      <c r="I53" s="103"/>
      <c r="J53" s="74"/>
      <c r="K53" s="13">
        <f t="shared" si="40"/>
        <v>0</v>
      </c>
      <c r="L53" s="109">
        <f t="shared" si="44"/>
        <v>0</v>
      </c>
      <c r="N53" s="122"/>
      <c r="O53" s="122"/>
      <c r="P53" s="146"/>
      <c r="Q53" s="146"/>
      <c r="R53" s="150"/>
      <c r="S53" s="150"/>
      <c r="T53" s="122"/>
      <c r="U53" s="122"/>
      <c r="V53" s="122"/>
      <c r="W53" s="146"/>
      <c r="X53" s="146"/>
      <c r="Y53" s="122"/>
      <c r="Z53" s="122"/>
      <c r="AA53" s="122"/>
      <c r="AB53" s="122"/>
      <c r="AC53" s="122"/>
      <c r="AD53" s="146"/>
      <c r="AE53" s="146"/>
      <c r="AF53" s="122"/>
      <c r="AG53" s="122"/>
      <c r="AH53" s="122"/>
      <c r="AI53" s="122"/>
      <c r="AJ53" s="122"/>
      <c r="AK53" s="146"/>
      <c r="AL53" s="146"/>
      <c r="AM53" s="122"/>
      <c r="AN53" s="122"/>
      <c r="AO53" s="122"/>
      <c r="AP53" s="122"/>
      <c r="AQ53" s="122"/>
      <c r="AR53" s="146"/>
      <c r="AT53" s="4">
        <f t="shared" si="22"/>
        <v>0</v>
      </c>
      <c r="AU53" s="4">
        <f t="shared" si="23"/>
        <v>0</v>
      </c>
      <c r="AV53" s="4">
        <f t="shared" si="24"/>
        <v>0</v>
      </c>
      <c r="AW53" s="4">
        <f t="shared" si="25"/>
        <v>0</v>
      </c>
      <c r="AX53" s="4" t="str">
        <f t="shared" si="45"/>
        <v>0</v>
      </c>
      <c r="AY53" s="4" t="str">
        <f t="shared" si="46"/>
        <v>0</v>
      </c>
      <c r="AZ53" s="4" t="str">
        <f t="shared" si="47"/>
        <v>0</v>
      </c>
      <c r="BA53" s="4" t="str">
        <f t="shared" si="48"/>
        <v>0</v>
      </c>
      <c r="BI53" s="73"/>
    </row>
    <row r="54" spans="1:61" ht="20.100000000000001" customHeight="1" thickBot="1" x14ac:dyDescent="0.35">
      <c r="A54" s="80"/>
      <c r="B54" s="93" t="s">
        <v>73</v>
      </c>
      <c r="C54" s="93"/>
      <c r="D54" s="107" t="s">
        <v>244</v>
      </c>
      <c r="E54" s="107" t="s">
        <v>245</v>
      </c>
      <c r="F54" s="107" t="s">
        <v>246</v>
      </c>
      <c r="G54" s="107" t="s">
        <v>247</v>
      </c>
      <c r="H54" s="107" t="s">
        <v>248</v>
      </c>
      <c r="I54" s="105">
        <v>196</v>
      </c>
      <c r="J54" s="74"/>
      <c r="K54" s="13">
        <f t="shared" si="40"/>
        <v>0</v>
      </c>
      <c r="L54" s="109">
        <f t="shared" si="44"/>
        <v>0</v>
      </c>
      <c r="N54" s="147"/>
      <c r="O54" s="147"/>
      <c r="P54" s="146"/>
      <c r="Q54" s="146"/>
      <c r="R54" s="151"/>
      <c r="S54" s="151"/>
      <c r="T54" s="147"/>
      <c r="U54" s="147"/>
      <c r="V54" s="147"/>
      <c r="W54" s="146"/>
      <c r="X54" s="146"/>
      <c r="Y54" s="147"/>
      <c r="Z54" s="147"/>
      <c r="AA54" s="147"/>
      <c r="AB54" s="147"/>
      <c r="AC54" s="147"/>
      <c r="AD54" s="146"/>
      <c r="AE54" s="146"/>
      <c r="AF54" s="147"/>
      <c r="AG54" s="147"/>
      <c r="AH54" s="147"/>
      <c r="AI54" s="147"/>
      <c r="AJ54" s="147"/>
      <c r="AK54" s="146"/>
      <c r="AL54" s="146"/>
      <c r="AM54" s="147"/>
      <c r="AN54" s="147"/>
      <c r="AO54" s="147"/>
      <c r="AP54" s="147"/>
      <c r="AQ54" s="147"/>
      <c r="AR54" s="146"/>
      <c r="AT54" s="4">
        <f t="shared" si="22"/>
        <v>0</v>
      </c>
      <c r="AU54" s="4">
        <f t="shared" si="23"/>
        <v>0</v>
      </c>
      <c r="AV54" s="4">
        <f t="shared" si="24"/>
        <v>0</v>
      </c>
      <c r="AW54" s="4">
        <f t="shared" si="25"/>
        <v>0</v>
      </c>
      <c r="AX54" s="4" t="str">
        <f t="shared" si="45"/>
        <v>0</v>
      </c>
      <c r="AY54" s="4" t="str">
        <f t="shared" si="46"/>
        <v>0</v>
      </c>
      <c r="AZ54" s="4" t="str">
        <f t="shared" si="47"/>
        <v>0</v>
      </c>
      <c r="BA54" s="4" t="str">
        <f t="shared" si="48"/>
        <v>0</v>
      </c>
      <c r="BI54" s="73"/>
    </row>
    <row r="55" spans="1:61" ht="20.100000000000001" customHeight="1" thickBot="1" x14ac:dyDescent="0.35">
      <c r="A55" s="81"/>
      <c r="B55" s="92" t="s">
        <v>72</v>
      </c>
      <c r="C55" s="92">
        <v>0.83333333333333337</v>
      </c>
      <c r="D55" s="101" t="s">
        <v>237</v>
      </c>
      <c r="E55" s="101" t="s">
        <v>237</v>
      </c>
      <c r="F55" s="101" t="s">
        <v>237</v>
      </c>
      <c r="G55" s="101" t="s">
        <v>237</v>
      </c>
      <c r="H55" s="102" t="s">
        <v>237</v>
      </c>
      <c r="I55" s="103"/>
      <c r="J55" s="74"/>
      <c r="K55" s="13">
        <f t="shared" si="40"/>
        <v>0</v>
      </c>
      <c r="L55" s="109">
        <f t="shared" si="44"/>
        <v>0</v>
      </c>
      <c r="N55" s="122"/>
      <c r="O55" s="122"/>
      <c r="P55" s="146"/>
      <c r="Q55" s="146"/>
      <c r="R55" s="150"/>
      <c r="S55" s="150"/>
      <c r="T55" s="122"/>
      <c r="U55" s="122"/>
      <c r="V55" s="122"/>
      <c r="W55" s="146"/>
      <c r="X55" s="146"/>
      <c r="Y55" s="122"/>
      <c r="Z55" s="122"/>
      <c r="AA55" s="122"/>
      <c r="AB55" s="122"/>
      <c r="AC55" s="122"/>
      <c r="AD55" s="146"/>
      <c r="AE55" s="146"/>
      <c r="AF55" s="122"/>
      <c r="AG55" s="122"/>
      <c r="AH55" s="122"/>
      <c r="AI55" s="122"/>
      <c r="AJ55" s="122"/>
      <c r="AK55" s="146"/>
      <c r="AL55" s="146"/>
      <c r="AM55" s="122"/>
      <c r="AN55" s="122"/>
      <c r="AO55" s="122"/>
      <c r="AP55" s="122"/>
      <c r="AQ55" s="122"/>
      <c r="AR55" s="146"/>
      <c r="AT55" s="4">
        <f t="shared" si="22"/>
        <v>0</v>
      </c>
      <c r="AU55" s="4">
        <f t="shared" si="23"/>
        <v>0</v>
      </c>
      <c r="AV55" s="4">
        <f t="shared" si="24"/>
        <v>0</v>
      </c>
      <c r="AW55" s="4">
        <f t="shared" si="25"/>
        <v>0</v>
      </c>
      <c r="AX55" s="4" t="str">
        <f>IF(AT55&gt;0,($I55*AT55*$F$14),"0")</f>
        <v>0</v>
      </c>
      <c r="AY55" s="4" t="str">
        <f t="shared" si="46"/>
        <v>0</v>
      </c>
      <c r="AZ55" s="4" t="str">
        <f>IF(AV55&gt;0,($I55*AV55*$F$16),"0")</f>
        <v>0</v>
      </c>
      <c r="BA55" s="4" t="str">
        <f>IF(AW55&gt;0,($I55*AW55*$F$17),"0")</f>
        <v>0</v>
      </c>
      <c r="BI55" s="73"/>
    </row>
    <row r="56" spans="1:61" ht="20.100000000000001" customHeight="1" thickBot="1" x14ac:dyDescent="0.35">
      <c r="A56" s="80"/>
      <c r="B56" s="93" t="s">
        <v>73</v>
      </c>
      <c r="C56" s="93"/>
      <c r="D56" s="104" t="s">
        <v>203</v>
      </c>
      <c r="E56" s="104" t="s">
        <v>204</v>
      </c>
      <c r="F56" s="104" t="s">
        <v>205</v>
      </c>
      <c r="G56" s="104" t="s">
        <v>206</v>
      </c>
      <c r="H56" s="104" t="s">
        <v>207</v>
      </c>
      <c r="I56" s="105">
        <v>170</v>
      </c>
      <c r="J56" s="74"/>
      <c r="K56" s="13">
        <f t="shared" si="40"/>
        <v>0</v>
      </c>
      <c r="L56" s="109">
        <f t="shared" si="44"/>
        <v>0</v>
      </c>
      <c r="N56" s="147"/>
      <c r="O56" s="147"/>
      <c r="P56" s="146"/>
      <c r="Q56" s="146"/>
      <c r="R56" s="151"/>
      <c r="S56" s="151"/>
      <c r="T56" s="147"/>
      <c r="U56" s="147"/>
      <c r="V56" s="147"/>
      <c r="W56" s="146"/>
      <c r="X56" s="146"/>
      <c r="Y56" s="147"/>
      <c r="Z56" s="147"/>
      <c r="AA56" s="147"/>
      <c r="AB56" s="147"/>
      <c r="AC56" s="147"/>
      <c r="AD56" s="146"/>
      <c r="AE56" s="146"/>
      <c r="AF56" s="147"/>
      <c r="AG56" s="147"/>
      <c r="AH56" s="147"/>
      <c r="AI56" s="147"/>
      <c r="AJ56" s="147"/>
      <c r="AK56" s="146"/>
      <c r="AL56" s="146"/>
      <c r="AM56" s="147"/>
      <c r="AN56" s="147"/>
      <c r="AO56" s="147"/>
      <c r="AP56" s="147"/>
      <c r="AQ56" s="147"/>
      <c r="AR56" s="146"/>
      <c r="AT56" s="4">
        <f t="shared" si="22"/>
        <v>0</v>
      </c>
      <c r="AU56" s="4">
        <f t="shared" si="23"/>
        <v>0</v>
      </c>
      <c r="AV56" s="4">
        <f t="shared" si="24"/>
        <v>0</v>
      </c>
      <c r="AW56" s="4">
        <f t="shared" si="25"/>
        <v>0</v>
      </c>
      <c r="AX56" s="4" t="str">
        <f t="shared" si="45"/>
        <v>0</v>
      </c>
      <c r="AY56" s="4" t="str">
        <f t="shared" si="46"/>
        <v>0</v>
      </c>
      <c r="AZ56" s="4" t="str">
        <f t="shared" si="47"/>
        <v>0</v>
      </c>
      <c r="BA56" s="4" t="str">
        <f t="shared" si="48"/>
        <v>0</v>
      </c>
      <c r="BI56" s="73"/>
    </row>
    <row r="57" spans="1:61" ht="20.100000000000001" customHeight="1" thickBot="1" x14ac:dyDescent="0.35">
      <c r="A57" s="81"/>
      <c r="B57" s="92" t="s">
        <v>72</v>
      </c>
      <c r="C57" s="92">
        <v>0.85416666666666663</v>
      </c>
      <c r="D57" s="100" t="s">
        <v>237</v>
      </c>
      <c r="E57" s="101" t="s">
        <v>237</v>
      </c>
      <c r="F57" s="101" t="s">
        <v>237</v>
      </c>
      <c r="G57" s="119" t="s">
        <v>237</v>
      </c>
      <c r="H57" s="102" t="s">
        <v>237</v>
      </c>
      <c r="I57" s="103"/>
      <c r="J57" s="74"/>
      <c r="K57" s="13">
        <f t="shared" si="40"/>
        <v>0</v>
      </c>
      <c r="L57" s="109">
        <f t="shared" si="44"/>
        <v>0</v>
      </c>
      <c r="N57" s="122"/>
      <c r="O57" s="122"/>
      <c r="P57" s="146"/>
      <c r="Q57" s="146"/>
      <c r="R57" s="150"/>
      <c r="S57" s="150"/>
      <c r="T57" s="122"/>
      <c r="U57" s="122"/>
      <c r="V57" s="122"/>
      <c r="W57" s="146"/>
      <c r="X57" s="146"/>
      <c r="Y57" s="122"/>
      <c r="Z57" s="122"/>
      <c r="AA57" s="122"/>
      <c r="AB57" s="122"/>
      <c r="AC57" s="122"/>
      <c r="AD57" s="146"/>
      <c r="AE57" s="146"/>
      <c r="AF57" s="122"/>
      <c r="AG57" s="122"/>
      <c r="AH57" s="122"/>
      <c r="AI57" s="122"/>
      <c r="AJ57" s="122"/>
      <c r="AK57" s="146"/>
      <c r="AL57" s="146"/>
      <c r="AM57" s="122"/>
      <c r="AN57" s="122"/>
      <c r="AO57" s="122"/>
      <c r="AP57" s="122"/>
      <c r="AQ57" s="122"/>
      <c r="AR57" s="146"/>
      <c r="AT57" s="4">
        <f t="shared" si="22"/>
        <v>0</v>
      </c>
      <c r="AU57" s="4">
        <f t="shared" si="23"/>
        <v>0</v>
      </c>
      <c r="AV57" s="4">
        <f t="shared" si="24"/>
        <v>0</v>
      </c>
      <c r="AW57" s="4">
        <f t="shared" si="25"/>
        <v>0</v>
      </c>
      <c r="AX57" s="4" t="str">
        <f t="shared" si="45"/>
        <v>0</v>
      </c>
      <c r="AY57" s="4" t="str">
        <f t="shared" si="46"/>
        <v>0</v>
      </c>
      <c r="AZ57" s="4" t="str">
        <f t="shared" si="47"/>
        <v>0</v>
      </c>
      <c r="BA57" s="4" t="str">
        <f t="shared" si="48"/>
        <v>0</v>
      </c>
      <c r="BI57" s="73"/>
    </row>
    <row r="58" spans="1:61" ht="20.100000000000001" customHeight="1" thickBot="1" x14ac:dyDescent="0.35">
      <c r="A58" s="80"/>
      <c r="B58" s="93" t="s">
        <v>73</v>
      </c>
      <c r="C58" s="93"/>
      <c r="D58" s="104" t="s">
        <v>128</v>
      </c>
      <c r="E58" s="104" t="s">
        <v>129</v>
      </c>
      <c r="F58" s="104" t="s">
        <v>130</v>
      </c>
      <c r="G58" s="104" t="s">
        <v>131</v>
      </c>
      <c r="H58" s="104" t="s">
        <v>131</v>
      </c>
      <c r="I58" s="105">
        <v>274</v>
      </c>
      <c r="J58" s="74"/>
      <c r="K58" s="13">
        <f t="shared" si="40"/>
        <v>0</v>
      </c>
      <c r="L58" s="109">
        <f>SUM(AX58:BA58)</f>
        <v>0</v>
      </c>
      <c r="N58" s="147"/>
      <c r="O58" s="147"/>
      <c r="P58" s="146"/>
      <c r="Q58" s="146"/>
      <c r="R58" s="151"/>
      <c r="S58" s="151"/>
      <c r="T58" s="147"/>
      <c r="U58" s="147"/>
      <c r="V58" s="147"/>
      <c r="W58" s="146"/>
      <c r="X58" s="146"/>
      <c r="Y58" s="147"/>
      <c r="Z58" s="147"/>
      <c r="AA58" s="147"/>
      <c r="AB58" s="147"/>
      <c r="AC58" s="147"/>
      <c r="AD58" s="146"/>
      <c r="AE58" s="146"/>
      <c r="AF58" s="147"/>
      <c r="AG58" s="147"/>
      <c r="AH58" s="147"/>
      <c r="AI58" s="147"/>
      <c r="AJ58" s="147"/>
      <c r="AK58" s="146"/>
      <c r="AL58" s="146"/>
      <c r="AM58" s="147"/>
      <c r="AN58" s="147"/>
      <c r="AO58" s="147"/>
      <c r="AP58" s="147"/>
      <c r="AQ58" s="147"/>
      <c r="AR58" s="146"/>
      <c r="AT58" s="4">
        <f t="shared" si="22"/>
        <v>0</v>
      </c>
      <c r="AU58" s="4">
        <f t="shared" si="23"/>
        <v>0</v>
      </c>
      <c r="AV58" s="4">
        <f t="shared" si="24"/>
        <v>0</v>
      </c>
      <c r="AW58" s="4">
        <f t="shared" si="25"/>
        <v>0</v>
      </c>
      <c r="AX58" s="4" t="str">
        <f t="shared" ref="AX58" si="53">IF(AT58&gt;0,($I58*AT58*$F$14),"0")</f>
        <v>0</v>
      </c>
      <c r="AY58" s="4" t="str">
        <f t="shared" ref="AY58" si="54">IF(AU58&gt;0,($I58*AU58*$F$15),"0")</f>
        <v>0</v>
      </c>
      <c r="AZ58" s="4" t="str">
        <f t="shared" ref="AZ58" si="55">IF(AV58&gt;0,($I58*AV58*$F$16),"0")</f>
        <v>0</v>
      </c>
      <c r="BA58" s="4" t="str">
        <f t="shared" ref="BA58" si="56">IF(AW58&gt;0,($I58*AW58*$F$17),"0")</f>
        <v>0</v>
      </c>
      <c r="BI58" s="73"/>
    </row>
    <row r="59" spans="1:61" ht="20.100000000000001" customHeight="1" thickBot="1" x14ac:dyDescent="0.35">
      <c r="A59" s="81"/>
      <c r="B59" s="92" t="s">
        <v>72</v>
      </c>
      <c r="C59" s="92">
        <v>0.89583333333333337</v>
      </c>
      <c r="D59" s="100"/>
      <c r="E59" s="101"/>
      <c r="F59" s="101" t="s">
        <v>270</v>
      </c>
      <c r="G59" s="101"/>
      <c r="H59" s="102"/>
      <c r="I59" s="103"/>
      <c r="J59" s="74"/>
      <c r="K59" s="13">
        <f t="shared" si="40"/>
        <v>0</v>
      </c>
      <c r="L59" s="109">
        <f t="shared" si="44"/>
        <v>0</v>
      </c>
      <c r="N59" s="122"/>
      <c r="O59" s="122"/>
      <c r="P59" s="146"/>
      <c r="Q59" s="146"/>
      <c r="R59" s="150"/>
      <c r="S59" s="150"/>
      <c r="T59" s="122"/>
      <c r="U59" s="122"/>
      <c r="V59" s="122"/>
      <c r="W59" s="146"/>
      <c r="X59" s="146"/>
      <c r="Y59" s="122"/>
      <c r="Z59" s="122"/>
      <c r="AA59" s="122"/>
      <c r="AB59" s="122"/>
      <c r="AC59" s="122"/>
      <c r="AD59" s="146"/>
      <c r="AE59" s="146"/>
      <c r="AF59" s="122"/>
      <c r="AG59" s="122"/>
      <c r="AH59" s="122"/>
      <c r="AI59" s="122"/>
      <c r="AJ59" s="122"/>
      <c r="AK59" s="146"/>
      <c r="AL59" s="146"/>
      <c r="AM59" s="122"/>
      <c r="AN59" s="122"/>
      <c r="AO59" s="122"/>
      <c r="AP59" s="122"/>
      <c r="AQ59" s="122"/>
      <c r="AR59" s="146"/>
      <c r="AT59" s="4">
        <f t="shared" si="22"/>
        <v>0</v>
      </c>
      <c r="AU59" s="4">
        <f t="shared" si="23"/>
        <v>0</v>
      </c>
      <c r="AV59" s="4">
        <f t="shared" si="24"/>
        <v>0</v>
      </c>
      <c r="AW59" s="4">
        <f t="shared" si="25"/>
        <v>0</v>
      </c>
      <c r="AX59" s="4" t="str">
        <f t="shared" si="45"/>
        <v>0</v>
      </c>
      <c r="AY59" s="4" t="str">
        <f t="shared" si="46"/>
        <v>0</v>
      </c>
      <c r="AZ59" s="4" t="str">
        <f t="shared" si="47"/>
        <v>0</v>
      </c>
      <c r="BA59" s="4" t="str">
        <f t="shared" si="48"/>
        <v>0</v>
      </c>
      <c r="BI59" s="73"/>
    </row>
    <row r="60" spans="1:61" ht="20.100000000000001" customHeight="1" thickBot="1" x14ac:dyDescent="0.35">
      <c r="A60" s="80"/>
      <c r="B60" s="93" t="s">
        <v>73</v>
      </c>
      <c r="C60" s="93"/>
      <c r="D60" s="104" t="s">
        <v>146</v>
      </c>
      <c r="E60" s="104" t="s">
        <v>147</v>
      </c>
      <c r="F60" s="104" t="s">
        <v>148</v>
      </c>
      <c r="G60" s="104" t="s">
        <v>202</v>
      </c>
      <c r="H60" s="104" t="s">
        <v>202</v>
      </c>
      <c r="I60" s="105">
        <v>322</v>
      </c>
      <c r="J60" s="74"/>
      <c r="K60" s="13">
        <f t="shared" si="40"/>
        <v>0</v>
      </c>
      <c r="L60" s="109">
        <f t="shared" si="44"/>
        <v>0</v>
      </c>
      <c r="N60" s="147"/>
      <c r="O60" s="147"/>
      <c r="P60" s="146"/>
      <c r="Q60" s="146"/>
      <c r="R60" s="151"/>
      <c r="S60" s="151"/>
      <c r="T60" s="147"/>
      <c r="U60" s="147"/>
      <c r="V60" s="147"/>
      <c r="W60" s="146"/>
      <c r="X60" s="146"/>
      <c r="Y60" s="147"/>
      <c r="Z60" s="147"/>
      <c r="AA60" s="147"/>
      <c r="AB60" s="147"/>
      <c r="AC60" s="147"/>
      <c r="AD60" s="146"/>
      <c r="AE60" s="146"/>
      <c r="AF60" s="147"/>
      <c r="AG60" s="147"/>
      <c r="AH60" s="147"/>
      <c r="AI60" s="147"/>
      <c r="AJ60" s="147"/>
      <c r="AK60" s="146"/>
      <c r="AL60" s="146"/>
      <c r="AM60" s="147"/>
      <c r="AN60" s="147"/>
      <c r="AO60" s="147"/>
      <c r="AP60" s="147"/>
      <c r="AQ60" s="147"/>
      <c r="AR60" s="146"/>
      <c r="AT60" s="4">
        <f t="shared" si="22"/>
        <v>0</v>
      </c>
      <c r="AU60" s="4">
        <f t="shared" si="23"/>
        <v>0</v>
      </c>
      <c r="AV60" s="4">
        <f t="shared" si="24"/>
        <v>0</v>
      </c>
      <c r="AW60" s="4">
        <f t="shared" si="25"/>
        <v>0</v>
      </c>
      <c r="AX60" s="4" t="str">
        <f t="shared" si="45"/>
        <v>0</v>
      </c>
      <c r="AY60" s="4" t="str">
        <f t="shared" si="46"/>
        <v>0</v>
      </c>
      <c r="AZ60" s="4" t="str">
        <f t="shared" si="47"/>
        <v>0</v>
      </c>
      <c r="BA60" s="4" t="str">
        <f t="shared" si="48"/>
        <v>0</v>
      </c>
      <c r="BI60" s="73"/>
    </row>
    <row r="61" spans="1:61" ht="20.100000000000001" customHeight="1" thickBot="1" x14ac:dyDescent="0.35">
      <c r="A61" s="80"/>
      <c r="B61" s="89" t="s">
        <v>72</v>
      </c>
      <c r="C61" s="89">
        <v>0.91666666666666663</v>
      </c>
      <c r="D61" s="101" t="s">
        <v>200</v>
      </c>
      <c r="E61" s="101" t="s">
        <v>238</v>
      </c>
      <c r="F61" s="101"/>
      <c r="G61" s="101" t="s">
        <v>238</v>
      </c>
      <c r="H61" s="101" t="s">
        <v>238</v>
      </c>
      <c r="I61" s="103"/>
      <c r="J61" s="74"/>
      <c r="K61" s="13">
        <f t="shared" si="40"/>
        <v>0</v>
      </c>
      <c r="L61" s="109">
        <f t="shared" si="44"/>
        <v>0</v>
      </c>
      <c r="N61" s="122"/>
      <c r="O61" s="122"/>
      <c r="P61" s="146"/>
      <c r="Q61" s="146"/>
      <c r="R61" s="150"/>
      <c r="S61" s="150"/>
      <c r="T61" s="122"/>
      <c r="U61" s="122"/>
      <c r="V61" s="122"/>
      <c r="W61" s="146"/>
      <c r="X61" s="146"/>
      <c r="Y61" s="122"/>
      <c r="Z61" s="122"/>
      <c r="AA61" s="122"/>
      <c r="AB61" s="122"/>
      <c r="AC61" s="122"/>
      <c r="AD61" s="146"/>
      <c r="AE61" s="146"/>
      <c r="AF61" s="122"/>
      <c r="AG61" s="122"/>
      <c r="AH61" s="122"/>
      <c r="AI61" s="122"/>
      <c r="AJ61" s="122"/>
      <c r="AK61" s="146"/>
      <c r="AL61" s="146"/>
      <c r="AM61" s="122"/>
      <c r="AN61" s="122"/>
      <c r="AO61" s="122"/>
      <c r="AP61" s="122"/>
      <c r="AQ61" s="122"/>
      <c r="AR61" s="146"/>
      <c r="AT61" s="4">
        <f t="shared" si="22"/>
        <v>0</v>
      </c>
      <c r="AU61" s="4">
        <f t="shared" si="23"/>
        <v>0</v>
      </c>
      <c r="AV61" s="4">
        <f t="shared" si="24"/>
        <v>0</v>
      </c>
      <c r="AW61" s="4">
        <f t="shared" si="25"/>
        <v>0</v>
      </c>
      <c r="AX61" s="4" t="str">
        <f t="shared" si="45"/>
        <v>0</v>
      </c>
      <c r="AY61" s="4" t="str">
        <f t="shared" si="46"/>
        <v>0</v>
      </c>
      <c r="AZ61" s="4" t="str">
        <f t="shared" si="47"/>
        <v>0</v>
      </c>
      <c r="BA61" s="4" t="str">
        <f t="shared" si="48"/>
        <v>0</v>
      </c>
      <c r="BI61" s="73"/>
    </row>
    <row r="62" spans="1:61" ht="20.100000000000001" customHeight="1" thickBot="1" x14ac:dyDescent="0.35">
      <c r="A62" s="80"/>
      <c r="B62" s="93" t="s">
        <v>73</v>
      </c>
      <c r="C62" s="93"/>
      <c r="D62" s="107" t="s">
        <v>112</v>
      </c>
      <c r="E62" s="107" t="s">
        <v>113</v>
      </c>
      <c r="F62" s="107" t="s">
        <v>114</v>
      </c>
      <c r="G62" s="107" t="s">
        <v>115</v>
      </c>
      <c r="H62" s="107" t="s">
        <v>116</v>
      </c>
      <c r="I62" s="105">
        <v>130</v>
      </c>
      <c r="J62" s="74"/>
      <c r="K62" s="13">
        <f t="shared" si="40"/>
        <v>0</v>
      </c>
      <c r="L62" s="109">
        <f t="shared" si="44"/>
        <v>0</v>
      </c>
      <c r="N62" s="147"/>
      <c r="O62" s="147"/>
      <c r="P62" s="146"/>
      <c r="Q62" s="146"/>
      <c r="R62" s="151"/>
      <c r="S62" s="151"/>
      <c r="T62" s="147"/>
      <c r="U62" s="147"/>
      <c r="V62" s="147"/>
      <c r="W62" s="146"/>
      <c r="X62" s="146"/>
      <c r="Y62" s="147"/>
      <c r="Z62" s="147"/>
      <c r="AA62" s="147"/>
      <c r="AB62" s="147"/>
      <c r="AC62" s="147"/>
      <c r="AD62" s="146"/>
      <c r="AE62" s="146"/>
      <c r="AF62" s="147"/>
      <c r="AG62" s="147"/>
      <c r="AH62" s="147"/>
      <c r="AI62" s="147"/>
      <c r="AJ62" s="147"/>
      <c r="AK62" s="146"/>
      <c r="AL62" s="146"/>
      <c r="AM62" s="147"/>
      <c r="AN62" s="147"/>
      <c r="AO62" s="147"/>
      <c r="AP62" s="147"/>
      <c r="AQ62" s="147"/>
      <c r="AR62" s="146"/>
      <c r="AT62" s="4">
        <f t="shared" si="22"/>
        <v>0</v>
      </c>
      <c r="AU62" s="4">
        <f t="shared" si="23"/>
        <v>0</v>
      </c>
      <c r="AV62" s="4">
        <f t="shared" si="24"/>
        <v>0</v>
      </c>
      <c r="AW62" s="4">
        <f t="shared" si="25"/>
        <v>0</v>
      </c>
      <c r="AX62" s="4" t="str">
        <f t="shared" si="45"/>
        <v>0</v>
      </c>
      <c r="AY62" s="4" t="str">
        <f t="shared" si="46"/>
        <v>0</v>
      </c>
      <c r="AZ62" s="4" t="str">
        <f t="shared" si="47"/>
        <v>0</v>
      </c>
      <c r="BA62" s="4" t="str">
        <f t="shared" si="48"/>
        <v>0</v>
      </c>
      <c r="BI62" s="73"/>
    </row>
    <row r="63" spans="1:61" ht="20.100000000000001" customHeight="1" thickBot="1" x14ac:dyDescent="0.35">
      <c r="A63" s="80"/>
      <c r="B63" s="89" t="s">
        <v>72</v>
      </c>
      <c r="C63" s="89">
        <v>0.95833333333333337</v>
      </c>
      <c r="D63" s="100" t="s">
        <v>153</v>
      </c>
      <c r="E63" s="101" t="s">
        <v>238</v>
      </c>
      <c r="F63" s="101" t="s">
        <v>238</v>
      </c>
      <c r="G63" s="101" t="s">
        <v>238</v>
      </c>
      <c r="H63" s="101" t="s">
        <v>238</v>
      </c>
      <c r="I63" s="103"/>
      <c r="J63" s="74"/>
      <c r="K63" s="13">
        <f t="shared" ref="K63:K64" si="57">SUM(AT63:AW63)</f>
        <v>0</v>
      </c>
      <c r="L63" s="109">
        <f t="shared" ref="L63:L64" si="58">SUM(AX63:BA63)</f>
        <v>0</v>
      </c>
      <c r="N63" s="122"/>
      <c r="O63" s="122"/>
      <c r="P63" s="146"/>
      <c r="Q63" s="146"/>
      <c r="R63" s="150"/>
      <c r="S63" s="150"/>
      <c r="T63" s="122"/>
      <c r="U63" s="122"/>
      <c r="V63" s="122"/>
      <c r="W63" s="146"/>
      <c r="X63" s="146"/>
      <c r="Y63" s="122"/>
      <c r="Z63" s="122"/>
      <c r="AA63" s="122"/>
      <c r="AB63" s="122"/>
      <c r="AC63" s="122"/>
      <c r="AD63" s="146"/>
      <c r="AE63" s="146"/>
      <c r="AF63" s="122"/>
      <c r="AG63" s="122"/>
      <c r="AH63" s="122"/>
      <c r="AI63" s="122"/>
      <c r="AJ63" s="122"/>
      <c r="AK63" s="146"/>
      <c r="AL63" s="146"/>
      <c r="AM63" s="122"/>
      <c r="AN63" s="122"/>
      <c r="AO63" s="122"/>
      <c r="AP63" s="122"/>
      <c r="AQ63" s="122"/>
      <c r="AR63" s="146"/>
      <c r="AT63" s="4">
        <f t="shared" si="22"/>
        <v>0</v>
      </c>
      <c r="AU63" s="4">
        <f t="shared" si="23"/>
        <v>0</v>
      </c>
      <c r="AV63" s="4">
        <f t="shared" si="24"/>
        <v>0</v>
      </c>
      <c r="AW63" s="4">
        <f t="shared" si="25"/>
        <v>0</v>
      </c>
      <c r="AX63" s="4" t="str">
        <f t="shared" ref="AX63" si="59">IF(AT63&gt;0,($I63*AT63*$F$14),"0")</f>
        <v>0</v>
      </c>
      <c r="AY63" s="4" t="str">
        <f t="shared" ref="AY63" si="60">IF(AU63&gt;0,($I63*AU63*$F$15),"0")</f>
        <v>0</v>
      </c>
      <c r="AZ63" s="4" t="str">
        <f t="shared" ref="AZ63" si="61">IF(AV63&gt;0,($I63*AV63*$F$16),"0")</f>
        <v>0</v>
      </c>
      <c r="BA63" s="4" t="str">
        <f t="shared" ref="BA63" si="62">IF(AW63&gt;0,($I63*AW63*$F$17),"0")</f>
        <v>0</v>
      </c>
      <c r="BI63" s="73"/>
    </row>
    <row r="64" spans="1:61" ht="20.100000000000001" customHeight="1" thickBot="1" x14ac:dyDescent="0.35">
      <c r="A64" s="80"/>
      <c r="B64" s="93" t="s">
        <v>73</v>
      </c>
      <c r="C64" s="93"/>
      <c r="D64" s="100" t="s">
        <v>153</v>
      </c>
      <c r="E64" s="107" t="s">
        <v>117</v>
      </c>
      <c r="F64" s="107" t="s">
        <v>118</v>
      </c>
      <c r="G64" s="107" t="s">
        <v>119</v>
      </c>
      <c r="H64" s="107" t="s">
        <v>120</v>
      </c>
      <c r="I64" s="105">
        <v>50</v>
      </c>
      <c r="J64" s="74"/>
      <c r="K64" s="13">
        <f t="shared" si="57"/>
        <v>0</v>
      </c>
      <c r="L64" s="109">
        <f t="shared" si="58"/>
        <v>0</v>
      </c>
      <c r="N64" s="147"/>
      <c r="O64" s="147"/>
      <c r="P64" s="146"/>
      <c r="Q64" s="146"/>
      <c r="R64" s="151"/>
      <c r="S64" s="151"/>
      <c r="T64" s="147"/>
      <c r="U64" s="147"/>
      <c r="V64" s="147"/>
      <c r="W64" s="146"/>
      <c r="X64" s="146"/>
      <c r="Y64" s="147"/>
      <c r="Z64" s="147"/>
      <c r="AA64" s="147"/>
      <c r="AB64" s="147"/>
      <c r="AC64" s="147"/>
      <c r="AD64" s="146"/>
      <c r="AE64" s="146"/>
      <c r="AF64" s="147"/>
      <c r="AG64" s="147"/>
      <c r="AH64" s="147"/>
      <c r="AI64" s="147"/>
      <c r="AJ64" s="147"/>
      <c r="AK64" s="146"/>
      <c r="AL64" s="146"/>
      <c r="AM64" s="147"/>
      <c r="AN64" s="147"/>
      <c r="AO64" s="147"/>
      <c r="AP64" s="147"/>
      <c r="AQ64" s="147"/>
      <c r="AR64" s="146"/>
      <c r="AT64" s="4">
        <f t="shared" si="22"/>
        <v>0</v>
      </c>
      <c r="AU64" s="4">
        <f t="shared" si="23"/>
        <v>0</v>
      </c>
      <c r="AV64" s="4">
        <f t="shared" si="24"/>
        <v>0</v>
      </c>
      <c r="AW64" s="4">
        <f t="shared" si="25"/>
        <v>0</v>
      </c>
      <c r="AX64" s="4" t="str">
        <f>IF(AT64&gt;0,($I64*AT64*$F$14),"0")</f>
        <v>0</v>
      </c>
      <c r="AY64" s="4" t="str">
        <f>IF(AU64&gt;0,($I64*AU64*$F$15),"0")</f>
        <v>0</v>
      </c>
      <c r="AZ64" s="4" t="str">
        <f>IF(AV64&gt;0,($I64*AV64*$F$16),"0")</f>
        <v>0</v>
      </c>
      <c r="BA64" s="4" t="str">
        <f>IF(AW64&gt;0,($I64*AW64*$F$17),"0")</f>
        <v>0</v>
      </c>
      <c r="BI64" s="73"/>
    </row>
    <row r="65" spans="1:61" ht="20.100000000000001" customHeight="1" thickBot="1" x14ac:dyDescent="0.35">
      <c r="A65" s="80"/>
      <c r="B65" s="89" t="s">
        <v>72</v>
      </c>
      <c r="C65" s="89">
        <v>0.98611111111111116</v>
      </c>
      <c r="D65" s="100" t="s">
        <v>199</v>
      </c>
      <c r="E65" s="101" t="s">
        <v>199</v>
      </c>
      <c r="F65" s="101" t="s">
        <v>199</v>
      </c>
      <c r="G65" s="101" t="s">
        <v>199</v>
      </c>
      <c r="H65" s="101" t="s">
        <v>199</v>
      </c>
      <c r="I65" s="103"/>
      <c r="J65" s="74"/>
      <c r="K65" s="13">
        <f t="shared" si="40"/>
        <v>0</v>
      </c>
      <c r="L65" s="109">
        <f t="shared" si="44"/>
        <v>0</v>
      </c>
      <c r="N65" s="122"/>
      <c r="O65" s="122"/>
      <c r="P65" s="146"/>
      <c r="Q65" s="146"/>
      <c r="R65" s="150"/>
      <c r="S65" s="150"/>
      <c r="T65" s="122"/>
      <c r="U65" s="122"/>
      <c r="V65" s="122"/>
      <c r="W65" s="146"/>
      <c r="X65" s="146"/>
      <c r="Y65" s="122"/>
      <c r="Z65" s="122"/>
      <c r="AA65" s="122"/>
      <c r="AB65" s="122"/>
      <c r="AC65" s="122"/>
      <c r="AD65" s="146"/>
      <c r="AE65" s="146"/>
      <c r="AF65" s="122"/>
      <c r="AG65" s="122"/>
      <c r="AH65" s="122"/>
      <c r="AI65" s="122"/>
      <c r="AJ65" s="122"/>
      <c r="AK65" s="146"/>
      <c r="AL65" s="146"/>
      <c r="AM65" s="122"/>
      <c r="AN65" s="122"/>
      <c r="AO65" s="122"/>
      <c r="AP65" s="122"/>
      <c r="AQ65" s="122"/>
      <c r="AR65" s="146"/>
      <c r="AT65" s="4">
        <f t="shared" si="22"/>
        <v>0</v>
      </c>
      <c r="AU65" s="4">
        <f t="shared" si="23"/>
        <v>0</v>
      </c>
      <c r="AV65" s="4">
        <f t="shared" si="24"/>
        <v>0</v>
      </c>
      <c r="AW65" s="4">
        <f t="shared" si="25"/>
        <v>0</v>
      </c>
      <c r="AX65" s="4" t="str">
        <f t="shared" si="45"/>
        <v>0</v>
      </c>
      <c r="AY65" s="4" t="str">
        <f t="shared" si="46"/>
        <v>0</v>
      </c>
      <c r="AZ65" s="4" t="str">
        <f t="shared" si="47"/>
        <v>0</v>
      </c>
      <c r="BA65" s="4" t="str">
        <f t="shared" si="48"/>
        <v>0</v>
      </c>
      <c r="BI65" s="73"/>
    </row>
    <row r="66" spans="1:61" ht="19.5" thickBot="1" x14ac:dyDescent="0.35">
      <c r="B66" s="96"/>
      <c r="C66" s="97"/>
      <c r="D66" s="98"/>
      <c r="E66" s="98"/>
      <c r="F66" s="98"/>
      <c r="G66" s="98"/>
      <c r="H66" s="98"/>
      <c r="I66" s="108"/>
      <c r="J66"/>
      <c r="K66" s="14">
        <f>SUM(K26:K65)</f>
        <v>0</v>
      </c>
      <c r="L66" s="110">
        <f>SUM(L26:L65)</f>
        <v>0</v>
      </c>
      <c r="N66" s="79">
        <f t="shared" ref="N66:AO66" si="63">COUNTA(N26:N65)</f>
        <v>0</v>
      </c>
      <c r="O66" s="79">
        <f t="shared" si="63"/>
        <v>0</v>
      </c>
      <c r="P66" s="79">
        <f t="shared" si="63"/>
        <v>0</v>
      </c>
      <c r="Q66" s="79">
        <f t="shared" si="63"/>
        <v>0</v>
      </c>
      <c r="R66" s="79">
        <f t="shared" si="63"/>
        <v>0</v>
      </c>
      <c r="S66" s="79">
        <f t="shared" si="63"/>
        <v>0</v>
      </c>
      <c r="T66" s="79">
        <f t="shared" si="63"/>
        <v>0</v>
      </c>
      <c r="U66" s="79">
        <f t="shared" si="63"/>
        <v>0</v>
      </c>
      <c r="V66" s="79">
        <f t="shared" si="63"/>
        <v>0</v>
      </c>
      <c r="W66" s="79">
        <f t="shared" si="63"/>
        <v>0</v>
      </c>
      <c r="X66" s="79">
        <f t="shared" si="63"/>
        <v>0</v>
      </c>
      <c r="Y66" s="79">
        <f t="shared" si="63"/>
        <v>0</v>
      </c>
      <c r="Z66" s="79">
        <f t="shared" si="63"/>
        <v>0</v>
      </c>
      <c r="AA66" s="79">
        <f t="shared" si="63"/>
        <v>0</v>
      </c>
      <c r="AB66" s="79">
        <f t="shared" si="63"/>
        <v>0</v>
      </c>
      <c r="AC66" s="79">
        <f t="shared" si="63"/>
        <v>0</v>
      </c>
      <c r="AD66" s="79">
        <f t="shared" si="63"/>
        <v>0</v>
      </c>
      <c r="AE66" s="79">
        <f t="shared" si="63"/>
        <v>0</v>
      </c>
      <c r="AF66" s="79">
        <f t="shared" si="63"/>
        <v>0</v>
      </c>
      <c r="AG66" s="79">
        <f t="shared" si="63"/>
        <v>0</v>
      </c>
      <c r="AH66" s="79">
        <f t="shared" si="63"/>
        <v>0</v>
      </c>
      <c r="AI66" s="79">
        <f t="shared" si="63"/>
        <v>0</v>
      </c>
      <c r="AJ66" s="79">
        <f t="shared" si="63"/>
        <v>0</v>
      </c>
      <c r="AK66" s="79">
        <f t="shared" si="63"/>
        <v>0</v>
      </c>
      <c r="AL66" s="79">
        <f t="shared" si="63"/>
        <v>0</v>
      </c>
      <c r="AM66" s="79">
        <f t="shared" si="63"/>
        <v>0</v>
      </c>
      <c r="AN66" s="79">
        <f t="shared" si="63"/>
        <v>0</v>
      </c>
      <c r="AO66" s="79">
        <f t="shared" si="63"/>
        <v>0</v>
      </c>
      <c r="AP66" s="79">
        <f>COUNTA(AP26:AP65)</f>
        <v>0</v>
      </c>
      <c r="AQ66" s="79">
        <f>COUNTA(AQ26:AQ65)</f>
        <v>0</v>
      </c>
      <c r="AR66" s="79">
        <f>COUNTA(AR26:AR65)</f>
        <v>0</v>
      </c>
      <c r="AT66" s="48">
        <f t="shared" ref="AT66:BA66" si="64">SUM(AT26:AT65)</f>
        <v>0</v>
      </c>
      <c r="AU66" s="48">
        <f t="shared" si="64"/>
        <v>0</v>
      </c>
      <c r="AV66" s="48">
        <f t="shared" si="64"/>
        <v>0</v>
      </c>
      <c r="AW66" s="48">
        <f t="shared" si="64"/>
        <v>0</v>
      </c>
      <c r="AX66" s="49">
        <f t="shared" si="64"/>
        <v>0</v>
      </c>
      <c r="AY66" s="49">
        <f t="shared" si="64"/>
        <v>0</v>
      </c>
      <c r="AZ66" s="49">
        <f t="shared" si="64"/>
        <v>0</v>
      </c>
      <c r="BA66" s="49">
        <f t="shared" si="64"/>
        <v>0</v>
      </c>
    </row>
    <row r="67" spans="1:61" ht="19.5" thickBot="1" x14ac:dyDescent="0.35">
      <c r="A67" s="36"/>
      <c r="B67" s="36"/>
      <c r="I67" s="144"/>
      <c r="J67"/>
      <c r="L67" s="97"/>
    </row>
    <row r="68" spans="1:61" ht="18" thickBot="1" x14ac:dyDescent="0.35">
      <c r="J68"/>
      <c r="K68" s="40"/>
      <c r="L68" s="111"/>
    </row>
    <row r="69" spans="1:61" ht="18" thickBot="1" x14ac:dyDescent="0.35">
      <c r="J69"/>
      <c r="K69" s="40"/>
      <c r="L69" s="112"/>
    </row>
    <row r="70" spans="1:61" x14ac:dyDescent="0.3">
      <c r="J70"/>
      <c r="L70" s="97"/>
    </row>
    <row r="71" spans="1:61" x14ac:dyDescent="0.3">
      <c r="J71"/>
      <c r="L71" s="97"/>
    </row>
    <row r="72" spans="1:61" x14ac:dyDescent="0.3">
      <c r="J72"/>
      <c r="L72" s="97"/>
    </row>
    <row r="73" spans="1:61" x14ac:dyDescent="0.3">
      <c r="J73"/>
      <c r="L73" s="97"/>
    </row>
    <row r="74" spans="1:61" x14ac:dyDescent="0.3">
      <c r="J74"/>
      <c r="L74" s="97"/>
    </row>
    <row r="75" spans="1:61" x14ac:dyDescent="0.3">
      <c r="J75"/>
      <c r="L75" s="97"/>
    </row>
    <row r="76" spans="1:61" x14ac:dyDescent="0.3">
      <c r="J76"/>
      <c r="L76" s="97"/>
    </row>
    <row r="77" spans="1:61" x14ac:dyDescent="0.3">
      <c r="J77"/>
      <c r="L77" s="97"/>
    </row>
    <row r="78" spans="1:61" x14ac:dyDescent="0.3">
      <c r="J78"/>
      <c r="L78" s="97"/>
    </row>
    <row r="79" spans="1:61" x14ac:dyDescent="0.3">
      <c r="J79"/>
      <c r="L79" s="97"/>
    </row>
    <row r="80" spans="1:61" x14ac:dyDescent="0.3">
      <c r="J80"/>
      <c r="L80" s="97"/>
    </row>
    <row r="81" spans="10:12" x14ac:dyDescent="0.3">
      <c r="J81"/>
      <c r="L81" s="97"/>
    </row>
    <row r="82" spans="10:12" x14ac:dyDescent="0.3">
      <c r="J82"/>
      <c r="L82" s="97"/>
    </row>
    <row r="83" spans="10:12" x14ac:dyDescent="0.3">
      <c r="J83"/>
      <c r="L83" s="97"/>
    </row>
    <row r="84" spans="10:12" x14ac:dyDescent="0.3">
      <c r="J84"/>
      <c r="L84" s="97"/>
    </row>
    <row r="85" spans="10:12" x14ac:dyDescent="0.3">
      <c r="J85"/>
      <c r="L85" s="97"/>
    </row>
    <row r="86" spans="10:12" x14ac:dyDescent="0.3">
      <c r="J86"/>
      <c r="L86" s="97"/>
    </row>
    <row r="87" spans="10:12" x14ac:dyDescent="0.3">
      <c r="J87"/>
      <c r="L87" s="97"/>
    </row>
    <row r="88" spans="10:12" x14ac:dyDescent="0.3">
      <c r="J88"/>
      <c r="L88" s="97"/>
    </row>
    <row r="89" spans="10:12" x14ac:dyDescent="0.3">
      <c r="J89"/>
      <c r="L89" s="97"/>
    </row>
    <row r="90" spans="10:12" x14ac:dyDescent="0.3">
      <c r="J90"/>
      <c r="L90" s="97"/>
    </row>
    <row r="91" spans="10:12" x14ac:dyDescent="0.3">
      <c r="J91"/>
      <c r="L91" s="97"/>
    </row>
    <row r="92" spans="10:12" x14ac:dyDescent="0.3">
      <c r="J92"/>
      <c r="L92" s="97"/>
    </row>
    <row r="93" spans="10:12" x14ac:dyDescent="0.3">
      <c r="J93"/>
      <c r="L93" s="97"/>
    </row>
    <row r="94" spans="10:12" x14ac:dyDescent="0.3">
      <c r="J94"/>
      <c r="L94" s="97"/>
    </row>
    <row r="95" spans="10:12" x14ac:dyDescent="0.3">
      <c r="J95"/>
      <c r="L95" s="97"/>
    </row>
    <row r="96" spans="10:12" x14ac:dyDescent="0.3">
      <c r="J96"/>
      <c r="L96" s="97"/>
    </row>
    <row r="97" spans="10:12" x14ac:dyDescent="0.3">
      <c r="J97"/>
      <c r="L97" s="97"/>
    </row>
    <row r="98" spans="10:12" x14ac:dyDescent="0.3">
      <c r="J98"/>
      <c r="L98" s="97"/>
    </row>
    <row r="99" spans="10:12" x14ac:dyDescent="0.3">
      <c r="J99"/>
      <c r="L99" s="97"/>
    </row>
    <row r="100" spans="10:12" x14ac:dyDescent="0.3">
      <c r="J100"/>
      <c r="L100" s="97"/>
    </row>
    <row r="101" spans="10:12" x14ac:dyDescent="0.3">
      <c r="J101"/>
      <c r="L101" s="97"/>
    </row>
    <row r="102" spans="10:12" x14ac:dyDescent="0.3">
      <c r="J102"/>
      <c r="L102" s="97"/>
    </row>
    <row r="103" spans="10:12" x14ac:dyDescent="0.3">
      <c r="J103"/>
      <c r="L103" s="97"/>
    </row>
    <row r="104" spans="10:12" x14ac:dyDescent="0.3">
      <c r="J104"/>
      <c r="L104" s="97"/>
    </row>
    <row r="105" spans="10:12" x14ac:dyDescent="0.3">
      <c r="J105"/>
      <c r="L105" s="97"/>
    </row>
    <row r="106" spans="10:12" x14ac:dyDescent="0.3">
      <c r="J106"/>
      <c r="L106" s="97"/>
    </row>
    <row r="107" spans="10:12" x14ac:dyDescent="0.3">
      <c r="J107"/>
      <c r="L107" s="97"/>
    </row>
    <row r="108" spans="10:12" x14ac:dyDescent="0.3">
      <c r="J108"/>
      <c r="L108" s="97"/>
    </row>
    <row r="109" spans="10:12" x14ac:dyDescent="0.3">
      <c r="J109"/>
      <c r="L109" s="97"/>
    </row>
    <row r="110" spans="10:12" x14ac:dyDescent="0.3">
      <c r="J110"/>
      <c r="L110" s="97"/>
    </row>
    <row r="111" spans="10:12" x14ac:dyDescent="0.3">
      <c r="J111"/>
      <c r="L111" s="97"/>
    </row>
    <row r="112" spans="10:12" x14ac:dyDescent="0.3">
      <c r="J112"/>
      <c r="L112" s="97"/>
    </row>
    <row r="113" spans="10:12" x14ac:dyDescent="0.3">
      <c r="J113"/>
      <c r="L113" s="97"/>
    </row>
    <row r="114" spans="10:12" x14ac:dyDescent="0.3">
      <c r="J114"/>
      <c r="L114" s="97"/>
    </row>
    <row r="115" spans="10:12" x14ac:dyDescent="0.3">
      <c r="J115"/>
      <c r="L115" s="97"/>
    </row>
    <row r="116" spans="10:12" x14ac:dyDescent="0.3">
      <c r="J116"/>
      <c r="L116" s="97"/>
    </row>
    <row r="117" spans="10:12" x14ac:dyDescent="0.3">
      <c r="J117"/>
      <c r="L117" s="97"/>
    </row>
    <row r="118" spans="10:12" x14ac:dyDescent="0.3">
      <c r="J118"/>
      <c r="L118" s="97"/>
    </row>
    <row r="119" spans="10:12" x14ac:dyDescent="0.3">
      <c r="J119"/>
      <c r="L119" s="97"/>
    </row>
    <row r="120" spans="10:12" x14ac:dyDescent="0.3">
      <c r="J120"/>
      <c r="L120" s="97"/>
    </row>
    <row r="121" spans="10:12" x14ac:dyDescent="0.3">
      <c r="J121"/>
      <c r="L121" s="97"/>
    </row>
    <row r="122" spans="10:12" x14ac:dyDescent="0.3">
      <c r="J122"/>
      <c r="L122" s="97"/>
    </row>
    <row r="123" spans="10:12" x14ac:dyDescent="0.3">
      <c r="J123"/>
      <c r="L123" s="97"/>
    </row>
    <row r="124" spans="10:12" x14ac:dyDescent="0.3">
      <c r="J124"/>
      <c r="L124" s="97"/>
    </row>
    <row r="125" spans="10:12" x14ac:dyDescent="0.3">
      <c r="J125"/>
      <c r="L125" s="97"/>
    </row>
    <row r="126" spans="10:12" x14ac:dyDescent="0.3">
      <c r="J126"/>
      <c r="L126" s="97"/>
    </row>
    <row r="127" spans="10:12" x14ac:dyDescent="0.3">
      <c r="J127"/>
      <c r="L127" s="97"/>
    </row>
    <row r="128" spans="10:12" x14ac:dyDescent="0.3">
      <c r="J128"/>
      <c r="L128" s="97"/>
    </row>
    <row r="129" spans="10:12" x14ac:dyDescent="0.3">
      <c r="J129"/>
      <c r="L129" s="97"/>
    </row>
    <row r="130" spans="10:12" x14ac:dyDescent="0.3">
      <c r="J130"/>
      <c r="L130" s="97"/>
    </row>
    <row r="131" spans="10:12" x14ac:dyDescent="0.3">
      <c r="J131"/>
      <c r="L131" s="97"/>
    </row>
    <row r="132" spans="10:12" x14ac:dyDescent="0.3">
      <c r="J132"/>
      <c r="L132" s="97"/>
    </row>
    <row r="133" spans="10:12" x14ac:dyDescent="0.3">
      <c r="J133"/>
      <c r="L133" s="97"/>
    </row>
    <row r="134" spans="10:12" x14ac:dyDescent="0.3">
      <c r="J134"/>
      <c r="L134" s="97"/>
    </row>
    <row r="135" spans="10:12" x14ac:dyDescent="0.3">
      <c r="J135"/>
      <c r="L135" s="97"/>
    </row>
    <row r="136" spans="10:12" x14ac:dyDescent="0.3">
      <c r="J136"/>
      <c r="L136" s="97"/>
    </row>
    <row r="137" spans="10:12" x14ac:dyDescent="0.3">
      <c r="J137"/>
      <c r="L137" s="97"/>
    </row>
    <row r="138" spans="10:12" x14ac:dyDescent="0.3">
      <c r="J138"/>
      <c r="L138" s="97"/>
    </row>
    <row r="139" spans="10:12" x14ac:dyDescent="0.3">
      <c r="J139"/>
      <c r="L139" s="97"/>
    </row>
    <row r="140" spans="10:12" x14ac:dyDescent="0.3">
      <c r="J140"/>
      <c r="L140" s="97"/>
    </row>
    <row r="141" spans="10:12" x14ac:dyDescent="0.3">
      <c r="J141"/>
      <c r="L141" s="97"/>
    </row>
    <row r="142" spans="10:12" x14ac:dyDescent="0.3">
      <c r="J142"/>
      <c r="L142" s="97"/>
    </row>
    <row r="143" spans="10:12" x14ac:dyDescent="0.3">
      <c r="J143"/>
      <c r="L143" s="97"/>
    </row>
    <row r="144" spans="10:12" x14ac:dyDescent="0.3">
      <c r="J144"/>
      <c r="L144" s="97"/>
    </row>
    <row r="145" spans="10:12" x14ac:dyDescent="0.3">
      <c r="J145"/>
      <c r="L145" s="97"/>
    </row>
    <row r="146" spans="10:12" x14ac:dyDescent="0.3">
      <c r="J146"/>
      <c r="L146" s="97"/>
    </row>
    <row r="147" spans="10:12" x14ac:dyDescent="0.3">
      <c r="J147"/>
      <c r="L147" s="97"/>
    </row>
    <row r="148" spans="10:12" x14ac:dyDescent="0.3">
      <c r="J148"/>
      <c r="L148" s="97"/>
    </row>
    <row r="149" spans="10:12" x14ac:dyDescent="0.3">
      <c r="J149"/>
      <c r="L149" s="97"/>
    </row>
    <row r="150" spans="10:12" x14ac:dyDescent="0.3">
      <c r="J150"/>
      <c r="L150" s="97"/>
    </row>
    <row r="151" spans="10:12" x14ac:dyDescent="0.3">
      <c r="J151"/>
      <c r="L151" s="97"/>
    </row>
    <row r="152" spans="10:12" x14ac:dyDescent="0.3">
      <c r="J152"/>
      <c r="L152" s="97"/>
    </row>
    <row r="153" spans="10:12" x14ac:dyDescent="0.3">
      <c r="J153"/>
      <c r="L153" s="97"/>
    </row>
    <row r="154" spans="10:12" x14ac:dyDescent="0.3">
      <c r="J154"/>
      <c r="L154" s="97"/>
    </row>
    <row r="155" spans="10:12" x14ac:dyDescent="0.3">
      <c r="J155"/>
      <c r="L155" s="97"/>
    </row>
    <row r="156" spans="10:12" x14ac:dyDescent="0.3">
      <c r="J156"/>
      <c r="L156" s="97"/>
    </row>
    <row r="157" spans="10:12" x14ac:dyDescent="0.3">
      <c r="J157"/>
      <c r="L157" s="97"/>
    </row>
    <row r="158" spans="10:12" x14ac:dyDescent="0.3">
      <c r="J158"/>
      <c r="L158" s="97"/>
    </row>
    <row r="159" spans="10:12" x14ac:dyDescent="0.3">
      <c r="J159"/>
      <c r="L159" s="97"/>
    </row>
    <row r="160" spans="10:12" x14ac:dyDescent="0.3">
      <c r="J160"/>
      <c r="L160" s="97"/>
    </row>
    <row r="161" spans="10:12" x14ac:dyDescent="0.3">
      <c r="J161"/>
      <c r="L161" s="97"/>
    </row>
    <row r="162" spans="10:12" x14ac:dyDescent="0.3">
      <c r="J162"/>
      <c r="L162" s="97"/>
    </row>
    <row r="163" spans="10:12" x14ac:dyDescent="0.3">
      <c r="J163"/>
      <c r="L163" s="97"/>
    </row>
    <row r="164" spans="10:12" x14ac:dyDescent="0.3">
      <c r="J164"/>
      <c r="L164" s="97"/>
    </row>
    <row r="165" spans="10:12" x14ac:dyDescent="0.3">
      <c r="J165"/>
      <c r="L165" s="97"/>
    </row>
    <row r="166" spans="10:12" x14ac:dyDescent="0.3">
      <c r="J166"/>
      <c r="L166" s="97"/>
    </row>
    <row r="167" spans="10:12" x14ac:dyDescent="0.3">
      <c r="J167"/>
      <c r="L167" s="97"/>
    </row>
    <row r="168" spans="10:12" x14ac:dyDescent="0.3">
      <c r="J168"/>
      <c r="L168" s="97"/>
    </row>
    <row r="169" spans="10:12" x14ac:dyDescent="0.3">
      <c r="J169"/>
      <c r="L169" s="97"/>
    </row>
    <row r="170" spans="10:12" x14ac:dyDescent="0.3">
      <c r="J170"/>
      <c r="L170" s="97"/>
    </row>
    <row r="171" spans="10:12" x14ac:dyDescent="0.3">
      <c r="J171"/>
      <c r="L171" s="97"/>
    </row>
    <row r="172" spans="10:12" x14ac:dyDescent="0.3">
      <c r="J172"/>
      <c r="L172" s="97"/>
    </row>
    <row r="173" spans="10:12" x14ac:dyDescent="0.3">
      <c r="J173"/>
      <c r="L173" s="97"/>
    </row>
    <row r="174" spans="10:12" x14ac:dyDescent="0.3">
      <c r="J174"/>
      <c r="L174" s="97"/>
    </row>
    <row r="175" spans="10:12" x14ac:dyDescent="0.3">
      <c r="J175"/>
      <c r="L175" s="97"/>
    </row>
    <row r="176" spans="10:12" x14ac:dyDescent="0.3">
      <c r="J176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</sheetData>
  <sheetProtection password="CF7A" sheet="1" objects="1" scenarios="1" formatCells="0" autoFilter="0"/>
  <protectedRanges>
    <protectedRange password="DB25" sqref="C25:I25" name="filter"/>
  </protectedRanges>
  <autoFilter ref="B25:I65"/>
  <dataConsolidate/>
  <mergeCells count="10">
    <mergeCell ref="G43:H43"/>
    <mergeCell ref="N23:AQ23"/>
    <mergeCell ref="B24:I24"/>
    <mergeCell ref="D26:H26"/>
    <mergeCell ref="D29:H29"/>
    <mergeCell ref="N24:Q24"/>
    <mergeCell ref="R24:X24"/>
    <mergeCell ref="Y24:AE24"/>
    <mergeCell ref="AF24:AL24"/>
    <mergeCell ref="AM24:AR24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42:AR42 N34:AR36 N27:AR28 N62:AR62 N56:AR56 N54:AR54 N60:AR60 N44:AR44 N58:AR58 N38:AR38 N46:AR46 X64:AR64 N30:AR32 N51:AR51 N64:V64 N48:AR48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ignoredErrors>
    <ignoredError sqref="C2:C5" unlockedFormula="1"/>
    <ignoredError sqref="N66:AO66" formulaRange="1"/>
    <ignoredError sqref="K37:K38 K49:K50 K59:K62 K29:K30 K52:K57 K44: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8"/>
  <sheetViews>
    <sheetView showGridLines="0" tabSelected="1" zoomScale="60" zoomScaleNormal="60" workbookViewId="0">
      <pane xSplit="6" ySplit="25" topLeftCell="G38" activePane="bottomRight" state="frozen"/>
      <selection activeCell="H37" sqref="H37"/>
      <selection pane="topRight" activeCell="H37" sqref="H37"/>
      <selection pane="bottomLeft" activeCell="H37" sqref="H37"/>
      <selection pane="bottomRight" activeCell="O48" sqref="O48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2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39" width="3.7109375" style="1" customWidth="1"/>
    <col min="40" max="40" width="4" style="1" bestFit="1" customWidth="1"/>
    <col min="41" max="41" width="4" style="1" customWidth="1"/>
    <col min="42" max="45" width="16.42578125" style="1" hidden="1" customWidth="1" outlineLevel="1"/>
    <col min="46" max="55" width="12.42578125" style="1" hidden="1" customWidth="1" outlineLevel="1"/>
    <col min="56" max="56" width="4" style="1" bestFit="1" customWidth="1" collapsed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74</v>
      </c>
      <c r="C2" s="57">
        <f>'Campaign Total'!C2</f>
        <v>0</v>
      </c>
      <c r="D2" s="1"/>
      <c r="E2" s="1"/>
      <c r="F2" s="1"/>
    </row>
    <row r="3" spans="2:8" x14ac:dyDescent="0.3">
      <c r="B3" s="50" t="s">
        <v>75</v>
      </c>
      <c r="C3" s="57">
        <f>'Campaign Total'!C3</f>
        <v>0</v>
      </c>
      <c r="D3" s="1"/>
      <c r="E3" s="1"/>
      <c r="F3" s="1"/>
    </row>
    <row r="4" spans="2:8" x14ac:dyDescent="0.3">
      <c r="B4" s="50" t="s">
        <v>76</v>
      </c>
      <c r="C4" s="57">
        <f>'Campaign Total'!C4</f>
        <v>0</v>
      </c>
      <c r="D4" s="1"/>
      <c r="E4" s="1"/>
      <c r="F4" s="1"/>
    </row>
    <row r="5" spans="2:8" x14ac:dyDescent="0.3">
      <c r="B5" s="50" t="s">
        <v>77</v>
      </c>
      <c r="C5" s="57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7</v>
      </c>
      <c r="E6" s="6"/>
      <c r="F6" s="1"/>
    </row>
    <row r="7" spans="2:8" ht="18" hidden="1" thickBot="1" x14ac:dyDescent="0.35">
      <c r="B7" s="27" t="s">
        <v>30</v>
      </c>
      <c r="C7" s="27"/>
      <c r="D7" s="23">
        <v>1</v>
      </c>
      <c r="E7" s="60"/>
      <c r="F7" s="1"/>
    </row>
    <row r="8" spans="2:8" ht="18" hidden="1" thickBot="1" x14ac:dyDescent="0.35">
      <c r="B8" s="28" t="s">
        <v>31</v>
      </c>
      <c r="C8" s="28"/>
      <c r="D8" s="24">
        <v>2</v>
      </c>
      <c r="E8" s="61"/>
    </row>
    <row r="9" spans="2:8" ht="18" hidden="1" thickBot="1" x14ac:dyDescent="0.35">
      <c r="B9" s="29" t="s">
        <v>32</v>
      </c>
      <c r="C9" s="29"/>
      <c r="D9" s="25">
        <v>1.4</v>
      </c>
      <c r="E9" s="62"/>
    </row>
    <row r="10" spans="2:8" ht="35.25" hidden="1" thickBot="1" x14ac:dyDescent="0.35">
      <c r="B10" s="30" t="s">
        <v>33</v>
      </c>
      <c r="C10" s="30"/>
      <c r="D10" s="26">
        <v>1.3</v>
      </c>
      <c r="E10" s="63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 t="s">
        <v>50</v>
      </c>
      <c r="G13" s="6" t="s">
        <v>69</v>
      </c>
      <c r="H13" s="6" t="s">
        <v>34</v>
      </c>
    </row>
    <row r="14" spans="2:8" ht="20.100000000000001" customHeight="1" x14ac:dyDescent="0.3">
      <c r="B14" s="31" t="s">
        <v>59</v>
      </c>
      <c r="C14" s="16" t="str">
        <f>'Campaign Total'!C14</f>
        <v>A</v>
      </c>
      <c r="D14" s="84">
        <f>'Campaign Total'!D14</f>
        <v>30</v>
      </c>
      <c r="E14" s="85">
        <f>'Campaign Total'!E14</f>
        <v>0</v>
      </c>
      <c r="F14" s="37">
        <f>VLOOKUP(D14,List!$B$3:$C$15,2,0)</f>
        <v>1</v>
      </c>
      <c r="G14" s="44">
        <f>IF(ISNUMBER(AT71),AT71,"0")</f>
        <v>0</v>
      </c>
      <c r="H14" s="16">
        <f>AP71</f>
        <v>0</v>
      </c>
    </row>
    <row r="15" spans="2:8" ht="20.100000000000001" customHeight="1" x14ac:dyDescent="0.3">
      <c r="B15" s="31" t="s">
        <v>59</v>
      </c>
      <c r="C15" s="16" t="str">
        <f>'Campaign Total'!C15</f>
        <v/>
      </c>
      <c r="D15" s="84">
        <f>'Campaign Total'!D15</f>
        <v>0</v>
      </c>
      <c r="E15" s="85">
        <f>'Campaign Total'!E15</f>
        <v>0</v>
      </c>
      <c r="F15" s="37" t="e">
        <f>VLOOKUP(D15,List!$B$3:$C$15,2,0)</f>
        <v>#N/A</v>
      </c>
      <c r="G15" s="44">
        <f>IF(ISNUMBER(AU71),AU71,"0")</f>
        <v>0</v>
      </c>
      <c r="H15" s="16">
        <f>AQ71</f>
        <v>0</v>
      </c>
    </row>
    <row r="16" spans="2:8" ht="20.100000000000001" customHeight="1" x14ac:dyDescent="0.3">
      <c r="B16" s="31" t="s">
        <v>59</v>
      </c>
      <c r="C16" s="16" t="str">
        <f>'Campaign Total'!C16</f>
        <v/>
      </c>
      <c r="D16" s="84">
        <f>'Campaign Total'!D16</f>
        <v>0</v>
      </c>
      <c r="E16" s="85">
        <f>'Campaign Total'!E16</f>
        <v>0</v>
      </c>
      <c r="F16" s="37" t="e">
        <f>VLOOKUP(D16,List!$B$3:$C$15,2,0)</f>
        <v>#N/A</v>
      </c>
      <c r="G16" s="44">
        <f>IF(ISNUMBER(AV71),AV71,"0")</f>
        <v>0</v>
      </c>
      <c r="H16" s="16">
        <f>AR71</f>
        <v>0</v>
      </c>
    </row>
    <row r="17" spans="1:56" ht="20.100000000000001" customHeight="1" x14ac:dyDescent="0.3">
      <c r="B17" s="31" t="s">
        <v>60</v>
      </c>
      <c r="C17" s="16" t="str">
        <f>'Campaign Total'!C17</f>
        <v/>
      </c>
      <c r="D17" s="85" t="str">
        <f>'Campaign Total'!D17</f>
        <v>Не</v>
      </c>
      <c r="E17" s="85">
        <f>'Campaign Total'!E17</f>
        <v>0</v>
      </c>
      <c r="F17" s="37">
        <f>VLOOKUP(D17,List!$H$2:$I$3,2,0)</f>
        <v>0</v>
      </c>
      <c r="G17" s="44">
        <f>IF(ISNUMBER(AW71),AW71,"0")</f>
        <v>0</v>
      </c>
      <c r="H17" s="16">
        <f>AS71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51</v>
      </c>
      <c r="G20" s="58"/>
      <c r="H20" s="5"/>
    </row>
    <row r="21" spans="1:56" x14ac:dyDescent="0.3">
      <c r="B21" s="1"/>
      <c r="C21" s="4"/>
      <c r="F21" s="16" t="s">
        <v>70</v>
      </c>
      <c r="G21" s="46">
        <f>G18-G18*G20</f>
        <v>0</v>
      </c>
      <c r="H21" s="5"/>
    </row>
    <row r="23" spans="1:56" ht="21.75" thickBot="1" x14ac:dyDescent="0.4">
      <c r="K23" s="186" t="s">
        <v>184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</row>
    <row r="24" spans="1:56" ht="20.25" thickBot="1" x14ac:dyDescent="0.35">
      <c r="B24" s="188" t="s">
        <v>300</v>
      </c>
      <c r="C24" s="188"/>
      <c r="D24" s="188"/>
      <c r="E24" s="188"/>
      <c r="F24" s="188"/>
      <c r="K24" s="189">
        <v>48</v>
      </c>
      <c r="L24" s="189"/>
      <c r="M24" s="189"/>
      <c r="N24" s="189"/>
      <c r="O24" s="189">
        <v>49</v>
      </c>
      <c r="P24" s="189"/>
      <c r="Q24" s="189"/>
      <c r="R24" s="189"/>
      <c r="S24" s="189"/>
      <c r="T24" s="189"/>
      <c r="U24" s="189"/>
      <c r="V24" s="189">
        <v>50</v>
      </c>
      <c r="W24" s="189"/>
      <c r="X24" s="189"/>
      <c r="Y24" s="189"/>
      <c r="Z24" s="189"/>
      <c r="AA24" s="189"/>
      <c r="AB24" s="189"/>
      <c r="AC24" s="189">
        <v>51</v>
      </c>
      <c r="AD24" s="189"/>
      <c r="AE24" s="189"/>
      <c r="AF24" s="189"/>
      <c r="AG24" s="189"/>
      <c r="AH24" s="189"/>
      <c r="AI24" s="189"/>
      <c r="AJ24" s="183">
        <v>52</v>
      </c>
      <c r="AK24" s="184"/>
      <c r="AL24" s="184"/>
      <c r="AM24" s="184"/>
      <c r="AN24" s="184"/>
      <c r="AO24" s="184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8"/>
    </row>
    <row r="25" spans="1:56" s="3" customFormat="1" ht="37.5" customHeight="1" thickBot="1" x14ac:dyDescent="0.35">
      <c r="A25" s="33"/>
      <c r="B25" s="87" t="s">
        <v>71</v>
      </c>
      <c r="C25" s="87" t="s">
        <v>0</v>
      </c>
      <c r="D25" s="88" t="s">
        <v>80</v>
      </c>
      <c r="E25" s="88" t="s">
        <v>81</v>
      </c>
      <c r="F25" s="88" t="s">
        <v>6</v>
      </c>
      <c r="G25" s="7"/>
      <c r="H25" s="2" t="s">
        <v>34</v>
      </c>
      <c r="I25" s="2" t="s">
        <v>35</v>
      </c>
      <c r="K25" s="120">
        <v>1</v>
      </c>
      <c r="L25" s="120">
        <v>2</v>
      </c>
      <c r="M25" s="77">
        <v>3</v>
      </c>
      <c r="N25" s="77">
        <v>4</v>
      </c>
      <c r="O25" s="120">
        <v>5</v>
      </c>
      <c r="P25" s="120">
        <v>6</v>
      </c>
      <c r="Q25" s="120">
        <v>7</v>
      </c>
      <c r="R25" s="120">
        <v>8</v>
      </c>
      <c r="S25" s="120">
        <v>9</v>
      </c>
      <c r="T25" s="77">
        <v>10</v>
      </c>
      <c r="U25" s="77">
        <v>11</v>
      </c>
      <c r="V25" s="120">
        <v>12</v>
      </c>
      <c r="W25" s="120">
        <v>13</v>
      </c>
      <c r="X25" s="120">
        <v>14</v>
      </c>
      <c r="Y25" s="120">
        <v>15</v>
      </c>
      <c r="Z25" s="120">
        <v>16</v>
      </c>
      <c r="AA25" s="77">
        <v>17</v>
      </c>
      <c r="AB25" s="77">
        <v>18</v>
      </c>
      <c r="AC25" s="120">
        <v>19</v>
      </c>
      <c r="AD25" s="120">
        <v>20</v>
      </c>
      <c r="AE25" s="120">
        <v>21</v>
      </c>
      <c r="AF25" s="120">
        <v>22</v>
      </c>
      <c r="AG25" s="120">
        <v>23</v>
      </c>
      <c r="AH25" s="77">
        <v>24</v>
      </c>
      <c r="AI25" s="77">
        <v>25</v>
      </c>
      <c r="AJ25" s="120">
        <v>26</v>
      </c>
      <c r="AK25" s="120">
        <v>27</v>
      </c>
      <c r="AL25" s="120">
        <v>28</v>
      </c>
      <c r="AM25" s="120">
        <v>29</v>
      </c>
      <c r="AN25" s="120">
        <v>30</v>
      </c>
      <c r="AO25" s="77">
        <v>31</v>
      </c>
      <c r="AP25" s="153" t="s">
        <v>55</v>
      </c>
      <c r="AQ25" s="153" t="s">
        <v>56</v>
      </c>
      <c r="AR25" s="153" t="s">
        <v>57</v>
      </c>
      <c r="AS25" s="153" t="s">
        <v>58</v>
      </c>
      <c r="AT25" s="153" t="s">
        <v>64</v>
      </c>
      <c r="AU25" s="153" t="s">
        <v>65</v>
      </c>
      <c r="AV25" s="153" t="s">
        <v>66</v>
      </c>
      <c r="AW25" s="153" t="s">
        <v>67</v>
      </c>
      <c r="AX25" s="153">
        <v>53</v>
      </c>
      <c r="AY25" s="153">
        <v>1</v>
      </c>
      <c r="AZ25" s="153">
        <v>2</v>
      </c>
      <c r="BA25" s="153">
        <v>3</v>
      </c>
      <c r="BB25" s="153">
        <v>4</v>
      </c>
      <c r="BC25" s="154"/>
    </row>
    <row r="26" spans="1:56" ht="20.100000000000001" customHeight="1" thickTop="1" thickBot="1" x14ac:dyDescent="0.35">
      <c r="A26" s="34"/>
      <c r="B26" s="92" t="s">
        <v>72</v>
      </c>
      <c r="C26" s="90">
        <v>0.29166666666666669</v>
      </c>
      <c r="D26" s="90" t="s">
        <v>78</v>
      </c>
      <c r="E26" s="90" t="s">
        <v>78</v>
      </c>
      <c r="F26" s="91"/>
      <c r="G26"/>
      <c r="H26" s="13">
        <f>SUM(AP26:AS26)</f>
        <v>0</v>
      </c>
      <c r="I26" s="15">
        <f>SUM(AT26:AW26)</f>
        <v>0</v>
      </c>
      <c r="K26" s="121"/>
      <c r="L26" s="121"/>
      <c r="M26" s="17"/>
      <c r="N26" s="17"/>
      <c r="O26" s="121"/>
      <c r="P26" s="121"/>
      <c r="Q26" s="121"/>
      <c r="R26" s="121"/>
      <c r="S26" s="121"/>
      <c r="T26" s="17"/>
      <c r="U26" s="17"/>
      <c r="V26" s="121"/>
      <c r="W26" s="121"/>
      <c r="X26" s="121"/>
      <c r="Y26" s="121"/>
      <c r="Z26" s="121"/>
      <c r="AA26" s="17"/>
      <c r="AB26" s="17"/>
      <c r="AC26" s="121"/>
      <c r="AD26" s="121"/>
      <c r="AE26" s="121"/>
      <c r="AF26" s="121"/>
      <c r="AG26" s="121"/>
      <c r="AH26" s="17"/>
      <c r="AI26" s="17"/>
      <c r="AJ26" s="121"/>
      <c r="AK26" s="121"/>
      <c r="AL26" s="121"/>
      <c r="AM26" s="121"/>
      <c r="AN26" s="121"/>
      <c r="AO26" s="17"/>
      <c r="AP26" s="155">
        <f>COUNTIF(K26:AO26,"a")</f>
        <v>0</v>
      </c>
      <c r="AQ26" s="155">
        <f>COUNTIF(K26:AO26,"b")</f>
        <v>0</v>
      </c>
      <c r="AR26" s="155">
        <f>COUNTIF(K26:AO26,"c")</f>
        <v>0</v>
      </c>
      <c r="AS26" s="155">
        <f>COUNTIF(K26:AO26,"d")</f>
        <v>0</v>
      </c>
      <c r="AT26" s="155" t="str">
        <f>IF(AP26&gt;0,($F26*AP26*$F$14),"0")</f>
        <v>0</v>
      </c>
      <c r="AU26" s="155" t="str">
        <f>IF(AQ26&gt;0,($F26*AQ26*$F$15),"0")</f>
        <v>0</v>
      </c>
      <c r="AV26" s="155" t="str">
        <f>IF(AR26&gt;0,($F26*AR26*$F$16),"0")</f>
        <v>0</v>
      </c>
      <c r="AW26" s="155" t="str">
        <f>IF(AS26&gt;0,($F26*AS26*$F$17),"0")</f>
        <v>0</v>
      </c>
      <c r="AX26" s="156"/>
      <c r="AY26" s="156"/>
      <c r="AZ26" s="156"/>
      <c r="BA26" s="156"/>
      <c r="BB26" s="156"/>
      <c r="BC26" s="156"/>
    </row>
    <row r="27" spans="1:56" ht="20.100000000000001" customHeight="1" thickBot="1" x14ac:dyDescent="0.35">
      <c r="A27" s="35"/>
      <c r="B27" s="92" t="s">
        <v>72</v>
      </c>
      <c r="C27" s="90">
        <v>0.30902777777777779</v>
      </c>
      <c r="D27" s="90" t="s">
        <v>299</v>
      </c>
      <c r="E27" s="90" t="s">
        <v>299</v>
      </c>
      <c r="F27" s="91"/>
      <c r="G27"/>
      <c r="H27" s="13">
        <v>0</v>
      </c>
      <c r="I27" s="15">
        <v>0</v>
      </c>
      <c r="K27" s="121"/>
      <c r="L27" s="121"/>
      <c r="M27" s="17"/>
      <c r="N27" s="17"/>
      <c r="O27" s="121"/>
      <c r="P27" s="121"/>
      <c r="Q27" s="121"/>
      <c r="R27" s="121"/>
      <c r="S27" s="121"/>
      <c r="T27" s="17"/>
      <c r="U27" s="17"/>
      <c r="V27" s="121"/>
      <c r="W27" s="121"/>
      <c r="X27" s="121"/>
      <c r="Y27" s="121"/>
      <c r="Z27" s="121"/>
      <c r="AA27" s="17"/>
      <c r="AB27" s="17"/>
      <c r="AC27" s="121"/>
      <c r="AD27" s="121"/>
      <c r="AE27" s="121"/>
      <c r="AF27" s="121"/>
      <c r="AG27" s="121"/>
      <c r="AH27" s="17"/>
      <c r="AI27" s="17"/>
      <c r="AJ27" s="121"/>
      <c r="AK27" s="121"/>
      <c r="AL27" s="121"/>
      <c r="AM27" s="121"/>
      <c r="AN27" s="121"/>
      <c r="AO27" s="17"/>
      <c r="AP27" s="155">
        <f t="shared" ref="AP27:AP70" si="0">COUNTIF(K27:AO27,"a")</f>
        <v>0</v>
      </c>
      <c r="AQ27" s="155">
        <f t="shared" ref="AQ27:AQ70" si="1">COUNTIF(K27:AO27,"b")</f>
        <v>0</v>
      </c>
      <c r="AR27" s="155">
        <f t="shared" ref="AR27:AR70" si="2">COUNTIF(K27:AO27,"c")</f>
        <v>0</v>
      </c>
      <c r="AS27" s="155">
        <f t="shared" ref="AS27:AS70" si="3">COUNTIF(K27:AO27,"d")</f>
        <v>0</v>
      </c>
      <c r="AT27" s="155" t="str">
        <f t="shared" ref="AT27:AT70" si="4">IF(AP27&gt;0,($F27*AP27*$F$14),"0")</f>
        <v>0</v>
      </c>
      <c r="AU27" s="155" t="str">
        <f t="shared" ref="AU27:AU70" si="5">IF(AQ27&gt;0,($F27*AQ27*$F$15),"0")</f>
        <v>0</v>
      </c>
      <c r="AV27" s="155" t="str">
        <f t="shared" ref="AV27:AV70" si="6">IF(AR27&gt;0,($F27*AR27*$F$16),"0")</f>
        <v>0</v>
      </c>
      <c r="AW27" s="155" t="str">
        <f t="shared" ref="AW27:AW70" si="7">IF(AS27&gt;0,($F27*AS27*$F$17),"0")</f>
        <v>0</v>
      </c>
      <c r="AX27" s="156"/>
      <c r="AY27" s="156"/>
      <c r="AZ27" s="156"/>
      <c r="BA27" s="156"/>
      <c r="BB27" s="156"/>
      <c r="BC27" s="156"/>
    </row>
    <row r="28" spans="1:56" ht="20.100000000000001" customHeight="1" thickBot="1" x14ac:dyDescent="0.35">
      <c r="A28" s="35"/>
      <c r="B28" s="93" t="s">
        <v>73</v>
      </c>
      <c r="C28" s="94"/>
      <c r="D28" s="94" t="s">
        <v>297</v>
      </c>
      <c r="E28" s="94" t="s">
        <v>298</v>
      </c>
      <c r="F28" s="123">
        <v>90</v>
      </c>
      <c r="G28"/>
      <c r="H28" s="125">
        <f>SUM(AP28:AS28)</f>
        <v>0</v>
      </c>
      <c r="I28" s="15">
        <f>SUM(AT28:AW28)</f>
        <v>0</v>
      </c>
      <c r="K28" s="121"/>
      <c r="L28" s="121"/>
      <c r="M28" s="159"/>
      <c r="N28" s="159"/>
      <c r="O28" s="121"/>
      <c r="P28" s="121"/>
      <c r="Q28" s="121"/>
      <c r="R28" s="121"/>
      <c r="S28" s="121"/>
      <c r="T28" s="159"/>
      <c r="U28" s="159"/>
      <c r="V28" s="121"/>
      <c r="W28" s="121"/>
      <c r="X28" s="121"/>
      <c r="Y28" s="121"/>
      <c r="Z28" s="121"/>
      <c r="AA28" s="159"/>
      <c r="AB28" s="159"/>
      <c r="AC28" s="121"/>
      <c r="AD28" s="121"/>
      <c r="AE28" s="121"/>
      <c r="AF28" s="121"/>
      <c r="AG28" s="121"/>
      <c r="AH28" s="159"/>
      <c r="AI28" s="159"/>
      <c r="AJ28" s="121"/>
      <c r="AK28" s="121"/>
      <c r="AL28" s="121"/>
      <c r="AM28" s="121"/>
      <c r="AN28" s="121"/>
      <c r="AO28" s="159"/>
      <c r="AP28" s="155">
        <f>COUNTIF(K28:AO28,"a")</f>
        <v>0</v>
      </c>
      <c r="AQ28" s="155">
        <f t="shared" si="1"/>
        <v>0</v>
      </c>
      <c r="AR28" s="155">
        <f t="shared" si="2"/>
        <v>0</v>
      </c>
      <c r="AS28" s="155">
        <f t="shared" si="3"/>
        <v>0</v>
      </c>
      <c r="AT28" s="155" t="str">
        <f t="shared" si="4"/>
        <v>0</v>
      </c>
      <c r="AU28" s="155" t="str">
        <f t="shared" si="5"/>
        <v>0</v>
      </c>
      <c r="AV28" s="155" t="str">
        <f t="shared" si="6"/>
        <v>0</v>
      </c>
      <c r="AW28" s="155" t="str">
        <f t="shared" si="7"/>
        <v>0</v>
      </c>
      <c r="AX28" s="156"/>
      <c r="AY28" s="156"/>
      <c r="AZ28" s="156"/>
      <c r="BA28" s="156"/>
      <c r="BB28" s="156"/>
      <c r="BC28" s="156"/>
    </row>
    <row r="29" spans="1:56" ht="20.100000000000001" customHeight="1" thickBot="1" x14ac:dyDescent="0.35">
      <c r="A29" s="35"/>
      <c r="B29" s="92" t="s">
        <v>72</v>
      </c>
      <c r="C29" s="90">
        <v>0.33333333333333298</v>
      </c>
      <c r="D29" s="90" t="s">
        <v>270</v>
      </c>
      <c r="E29" s="90" t="s">
        <v>270</v>
      </c>
      <c r="F29" s="91"/>
      <c r="G29"/>
      <c r="H29" s="125">
        <f t="shared" ref="H29:H70" si="8">SUM(AP29:AS29)</f>
        <v>0</v>
      </c>
      <c r="I29" s="15">
        <f t="shared" ref="I29:I70" si="9">SUM(AT29:AW29)</f>
        <v>0</v>
      </c>
      <c r="K29" s="121"/>
      <c r="L29" s="121"/>
      <c r="M29" s="17"/>
      <c r="N29" s="17"/>
      <c r="O29" s="121"/>
      <c r="P29" s="121"/>
      <c r="Q29" s="121"/>
      <c r="R29" s="121"/>
      <c r="S29" s="121"/>
      <c r="T29" s="17"/>
      <c r="U29" s="17"/>
      <c r="V29" s="121"/>
      <c r="W29" s="121"/>
      <c r="X29" s="121"/>
      <c r="Y29" s="121"/>
      <c r="Z29" s="121"/>
      <c r="AA29" s="17"/>
      <c r="AB29" s="17"/>
      <c r="AC29" s="121"/>
      <c r="AD29" s="121"/>
      <c r="AE29" s="121"/>
      <c r="AF29" s="121"/>
      <c r="AG29" s="121"/>
      <c r="AH29" s="17"/>
      <c r="AI29" s="17"/>
      <c r="AJ29" s="121"/>
      <c r="AK29" s="121"/>
      <c r="AL29" s="121"/>
      <c r="AM29" s="121"/>
      <c r="AN29" s="121"/>
      <c r="AO29" s="17"/>
      <c r="AP29" s="155">
        <f t="shared" si="0"/>
        <v>0</v>
      </c>
      <c r="AQ29" s="155">
        <f t="shared" si="1"/>
        <v>0</v>
      </c>
      <c r="AR29" s="155">
        <f t="shared" si="2"/>
        <v>0</v>
      </c>
      <c r="AS29" s="155">
        <f t="shared" si="3"/>
        <v>0</v>
      </c>
      <c r="AT29" s="155" t="str">
        <f t="shared" si="4"/>
        <v>0</v>
      </c>
      <c r="AU29" s="155" t="str">
        <f t="shared" si="5"/>
        <v>0</v>
      </c>
      <c r="AV29" s="155" t="str">
        <f t="shared" si="6"/>
        <v>0</v>
      </c>
      <c r="AW29" s="155" t="str">
        <f t="shared" si="7"/>
        <v>0</v>
      </c>
      <c r="AX29" s="156"/>
      <c r="AY29" s="156"/>
      <c r="AZ29" s="156"/>
      <c r="BA29" s="156"/>
      <c r="BB29" s="156"/>
      <c r="BC29" s="156"/>
    </row>
    <row r="30" spans="1:56" ht="20.100000000000001" customHeight="1" thickBot="1" x14ac:dyDescent="0.35">
      <c r="A30" s="35"/>
      <c r="B30" s="93" t="s">
        <v>73</v>
      </c>
      <c r="C30" s="94"/>
      <c r="D30" s="94" t="s">
        <v>121</v>
      </c>
      <c r="E30" s="94" t="s">
        <v>139</v>
      </c>
      <c r="F30" s="123">
        <v>172</v>
      </c>
      <c r="G30"/>
      <c r="H30" s="125">
        <f>SUM(AP30:AS30)</f>
        <v>0</v>
      </c>
      <c r="I30" s="15">
        <f>SUM(AT30:AW30)</f>
        <v>0</v>
      </c>
      <c r="K30" s="121"/>
      <c r="L30" s="121"/>
      <c r="M30" s="159"/>
      <c r="N30" s="159"/>
      <c r="O30" s="121"/>
      <c r="P30" s="121"/>
      <c r="Q30" s="121"/>
      <c r="R30" s="121"/>
      <c r="S30" s="121"/>
      <c r="T30" s="159"/>
      <c r="U30" s="159"/>
      <c r="V30" s="121"/>
      <c r="W30" s="121"/>
      <c r="X30" s="121"/>
      <c r="Y30" s="121"/>
      <c r="Z30" s="121"/>
      <c r="AA30" s="159"/>
      <c r="AB30" s="159"/>
      <c r="AC30" s="121"/>
      <c r="AD30" s="121"/>
      <c r="AE30" s="121"/>
      <c r="AF30" s="121"/>
      <c r="AG30" s="121"/>
      <c r="AH30" s="159"/>
      <c r="AI30" s="159"/>
      <c r="AJ30" s="121"/>
      <c r="AK30" s="121"/>
      <c r="AL30" s="121"/>
      <c r="AM30" s="121"/>
      <c r="AN30" s="121"/>
      <c r="AO30" s="159"/>
      <c r="AP30" s="155">
        <f t="shared" si="0"/>
        <v>0</v>
      </c>
      <c r="AQ30" s="155">
        <f t="shared" si="1"/>
        <v>0</v>
      </c>
      <c r="AR30" s="155">
        <f t="shared" si="2"/>
        <v>0</v>
      </c>
      <c r="AS30" s="155">
        <f t="shared" si="3"/>
        <v>0</v>
      </c>
      <c r="AT30" s="155" t="str">
        <f t="shared" si="4"/>
        <v>0</v>
      </c>
      <c r="AU30" s="155" t="str">
        <f t="shared" si="5"/>
        <v>0</v>
      </c>
      <c r="AV30" s="155" t="str">
        <f t="shared" si="6"/>
        <v>0</v>
      </c>
      <c r="AW30" s="155" t="str">
        <f t="shared" si="7"/>
        <v>0</v>
      </c>
      <c r="AX30" s="156"/>
      <c r="AY30" s="156"/>
      <c r="AZ30" s="156"/>
      <c r="BA30" s="156"/>
      <c r="BB30" s="156"/>
      <c r="BC30" s="156"/>
    </row>
    <row r="31" spans="1:56" ht="20.100000000000001" customHeight="1" thickBot="1" x14ac:dyDescent="0.35">
      <c r="A31" s="34"/>
      <c r="B31" s="92" t="s">
        <v>72</v>
      </c>
      <c r="C31" s="90">
        <v>0.34722222222222227</v>
      </c>
      <c r="D31" s="90" t="s">
        <v>274</v>
      </c>
      <c r="E31" s="90" t="s">
        <v>275</v>
      </c>
      <c r="F31" s="91"/>
      <c r="G31"/>
      <c r="H31" s="125">
        <f>SUM(AP31:AS31)</f>
        <v>0</v>
      </c>
      <c r="I31" s="15">
        <f t="shared" si="9"/>
        <v>0</v>
      </c>
      <c r="K31" s="121"/>
      <c r="L31" s="121"/>
      <c r="M31" s="17"/>
      <c r="N31" s="17"/>
      <c r="O31" s="121"/>
      <c r="P31" s="121"/>
      <c r="Q31" s="121"/>
      <c r="R31" s="121"/>
      <c r="S31" s="121"/>
      <c r="T31" s="17"/>
      <c r="U31" s="17"/>
      <c r="V31" s="121"/>
      <c r="W31" s="121"/>
      <c r="X31" s="121"/>
      <c r="Y31" s="121"/>
      <c r="Z31" s="121"/>
      <c r="AA31" s="17"/>
      <c r="AB31" s="17"/>
      <c r="AC31" s="121"/>
      <c r="AD31" s="121"/>
      <c r="AE31" s="121"/>
      <c r="AF31" s="121"/>
      <c r="AG31" s="121"/>
      <c r="AH31" s="17"/>
      <c r="AI31" s="17"/>
      <c r="AJ31" s="121"/>
      <c r="AK31" s="121"/>
      <c r="AL31" s="121"/>
      <c r="AM31" s="121"/>
      <c r="AN31" s="121"/>
      <c r="AO31" s="17"/>
      <c r="AP31" s="155">
        <f t="shared" si="0"/>
        <v>0</v>
      </c>
      <c r="AQ31" s="155">
        <f t="shared" si="1"/>
        <v>0</v>
      </c>
      <c r="AR31" s="155">
        <f t="shared" si="2"/>
        <v>0</v>
      </c>
      <c r="AS31" s="155">
        <f t="shared" si="3"/>
        <v>0</v>
      </c>
      <c r="AT31" s="155" t="str">
        <f t="shared" si="4"/>
        <v>0</v>
      </c>
      <c r="AU31" s="155" t="str">
        <f t="shared" si="5"/>
        <v>0</v>
      </c>
      <c r="AV31" s="155" t="str">
        <f t="shared" si="6"/>
        <v>0</v>
      </c>
      <c r="AW31" s="155" t="str">
        <f t="shared" si="7"/>
        <v>0</v>
      </c>
      <c r="AX31" s="156"/>
      <c r="AY31" s="156"/>
      <c r="AZ31" s="156"/>
      <c r="BA31" s="156"/>
      <c r="BB31" s="156"/>
      <c r="BC31" s="156"/>
    </row>
    <row r="32" spans="1:56" ht="20.100000000000001" customHeight="1" thickBot="1" x14ac:dyDescent="0.35">
      <c r="A32" s="35"/>
      <c r="B32" s="93" t="s">
        <v>73</v>
      </c>
      <c r="C32" s="94"/>
      <c r="D32" s="94" t="s">
        <v>249</v>
      </c>
      <c r="E32" s="94" t="s">
        <v>250</v>
      </c>
      <c r="F32" s="124">
        <v>134</v>
      </c>
      <c r="G32"/>
      <c r="H32" s="125">
        <f t="shared" si="8"/>
        <v>0</v>
      </c>
      <c r="I32" s="15">
        <f t="shared" si="9"/>
        <v>0</v>
      </c>
      <c r="K32" s="121"/>
      <c r="L32" s="121"/>
      <c r="M32" s="159"/>
      <c r="N32" s="159"/>
      <c r="O32" s="121"/>
      <c r="P32" s="121"/>
      <c r="Q32" s="121"/>
      <c r="R32" s="121"/>
      <c r="S32" s="121"/>
      <c r="T32" s="159"/>
      <c r="U32" s="159"/>
      <c r="V32" s="121"/>
      <c r="W32" s="121"/>
      <c r="X32" s="121"/>
      <c r="Y32" s="121"/>
      <c r="Z32" s="121"/>
      <c r="AA32" s="159"/>
      <c r="AB32" s="159"/>
      <c r="AC32" s="121"/>
      <c r="AD32" s="121"/>
      <c r="AE32" s="121"/>
      <c r="AF32" s="121"/>
      <c r="AG32" s="121"/>
      <c r="AH32" s="159"/>
      <c r="AI32" s="159"/>
      <c r="AJ32" s="121"/>
      <c r="AK32" s="121"/>
      <c r="AL32" s="121"/>
      <c r="AM32" s="121"/>
      <c r="AN32" s="121"/>
      <c r="AO32" s="159"/>
      <c r="AP32" s="155">
        <f t="shared" si="0"/>
        <v>0</v>
      </c>
      <c r="AQ32" s="155">
        <f t="shared" si="1"/>
        <v>0</v>
      </c>
      <c r="AR32" s="155">
        <f t="shared" si="2"/>
        <v>0</v>
      </c>
      <c r="AS32" s="155">
        <f t="shared" si="3"/>
        <v>0</v>
      </c>
      <c r="AT32" s="155" t="str">
        <f t="shared" si="4"/>
        <v>0</v>
      </c>
      <c r="AU32" s="155" t="str">
        <f t="shared" si="5"/>
        <v>0</v>
      </c>
      <c r="AV32" s="155" t="str">
        <f t="shared" si="6"/>
        <v>0</v>
      </c>
      <c r="AW32" s="155" t="str">
        <f t="shared" si="7"/>
        <v>0</v>
      </c>
      <c r="AX32" s="156"/>
      <c r="AY32" s="156"/>
      <c r="AZ32" s="156"/>
      <c r="BA32" s="156"/>
      <c r="BB32" s="156"/>
      <c r="BC32" s="156"/>
    </row>
    <row r="33" spans="1:55" ht="20.100000000000001" customHeight="1" thickBot="1" x14ac:dyDescent="0.35">
      <c r="A33" s="34"/>
      <c r="B33" s="92" t="s">
        <v>72</v>
      </c>
      <c r="C33" s="90">
        <v>0.375</v>
      </c>
      <c r="D33" s="90" t="s">
        <v>270</v>
      </c>
      <c r="E33" s="90" t="s">
        <v>270</v>
      </c>
      <c r="F33" s="91"/>
      <c r="G33"/>
      <c r="H33" s="125">
        <f t="shared" si="8"/>
        <v>0</v>
      </c>
      <c r="I33" s="15">
        <f t="shared" si="9"/>
        <v>0</v>
      </c>
      <c r="K33" s="121"/>
      <c r="L33" s="121"/>
      <c r="M33" s="17"/>
      <c r="N33" s="17"/>
      <c r="O33" s="121"/>
      <c r="P33" s="121"/>
      <c r="Q33" s="121"/>
      <c r="R33" s="121"/>
      <c r="S33" s="121"/>
      <c r="T33" s="17"/>
      <c r="U33" s="17"/>
      <c r="V33" s="121"/>
      <c r="W33" s="121"/>
      <c r="X33" s="121"/>
      <c r="Y33" s="121"/>
      <c r="Z33" s="121"/>
      <c r="AA33" s="17"/>
      <c r="AB33" s="17"/>
      <c r="AC33" s="121"/>
      <c r="AD33" s="121"/>
      <c r="AE33" s="121"/>
      <c r="AF33" s="121"/>
      <c r="AG33" s="121"/>
      <c r="AH33" s="17"/>
      <c r="AI33" s="17"/>
      <c r="AJ33" s="121"/>
      <c r="AK33" s="121"/>
      <c r="AL33" s="121"/>
      <c r="AM33" s="121"/>
      <c r="AN33" s="121"/>
      <c r="AO33" s="17"/>
      <c r="AP33" s="155">
        <f t="shared" si="0"/>
        <v>0</v>
      </c>
      <c r="AQ33" s="155">
        <f t="shared" si="1"/>
        <v>0</v>
      </c>
      <c r="AR33" s="155">
        <f t="shared" si="2"/>
        <v>0</v>
      </c>
      <c r="AS33" s="155">
        <f t="shared" si="3"/>
        <v>0</v>
      </c>
      <c r="AT33" s="155" t="str">
        <f t="shared" si="4"/>
        <v>0</v>
      </c>
      <c r="AU33" s="155" t="str">
        <f t="shared" si="5"/>
        <v>0</v>
      </c>
      <c r="AV33" s="155" t="str">
        <f t="shared" si="6"/>
        <v>0</v>
      </c>
      <c r="AW33" s="155" t="str">
        <f t="shared" si="7"/>
        <v>0</v>
      </c>
      <c r="AX33" s="156"/>
      <c r="AY33" s="156"/>
      <c r="AZ33" s="156"/>
      <c r="BA33" s="156"/>
      <c r="BB33" s="156"/>
      <c r="BC33" s="156"/>
    </row>
    <row r="34" spans="1:55" ht="20.100000000000001" customHeight="1" thickBot="1" x14ac:dyDescent="0.35">
      <c r="A34" s="34"/>
      <c r="B34" s="93" t="s">
        <v>73</v>
      </c>
      <c r="C34" s="94"/>
      <c r="D34" s="94" t="s">
        <v>122</v>
      </c>
      <c r="E34" s="94" t="s">
        <v>123</v>
      </c>
      <c r="F34" s="123">
        <v>197</v>
      </c>
      <c r="G34"/>
      <c r="H34" s="125">
        <f t="shared" si="8"/>
        <v>0</v>
      </c>
      <c r="I34" s="15">
        <f t="shared" si="9"/>
        <v>0</v>
      </c>
      <c r="K34" s="121"/>
      <c r="L34" s="121"/>
      <c r="M34" s="159"/>
      <c r="N34" s="159"/>
      <c r="O34" s="121"/>
      <c r="P34" s="121"/>
      <c r="Q34" s="121"/>
      <c r="R34" s="121"/>
      <c r="S34" s="121"/>
      <c r="T34" s="159"/>
      <c r="U34" s="159"/>
      <c r="V34" s="121"/>
      <c r="W34" s="121"/>
      <c r="X34" s="121"/>
      <c r="Y34" s="121"/>
      <c r="Z34" s="121"/>
      <c r="AA34" s="159"/>
      <c r="AB34" s="159"/>
      <c r="AC34" s="121"/>
      <c r="AD34" s="121"/>
      <c r="AE34" s="121"/>
      <c r="AF34" s="121"/>
      <c r="AG34" s="121"/>
      <c r="AH34" s="159"/>
      <c r="AI34" s="159"/>
      <c r="AJ34" s="121"/>
      <c r="AK34" s="121"/>
      <c r="AL34" s="121"/>
      <c r="AM34" s="121"/>
      <c r="AN34" s="121"/>
      <c r="AO34" s="159"/>
      <c r="AP34" s="155">
        <f t="shared" si="0"/>
        <v>0</v>
      </c>
      <c r="AQ34" s="155">
        <f t="shared" si="1"/>
        <v>0</v>
      </c>
      <c r="AR34" s="155">
        <f t="shared" si="2"/>
        <v>0</v>
      </c>
      <c r="AS34" s="155">
        <f t="shared" si="3"/>
        <v>0</v>
      </c>
      <c r="AT34" s="155" t="str">
        <f t="shared" si="4"/>
        <v>0</v>
      </c>
      <c r="AU34" s="155" t="str">
        <f t="shared" si="5"/>
        <v>0</v>
      </c>
      <c r="AV34" s="155" t="str">
        <f t="shared" si="6"/>
        <v>0</v>
      </c>
      <c r="AW34" s="155" t="str">
        <f t="shared" si="7"/>
        <v>0</v>
      </c>
      <c r="AX34" s="156"/>
      <c r="AY34" s="156"/>
      <c r="AZ34" s="156"/>
      <c r="BA34" s="156"/>
      <c r="BB34" s="156"/>
      <c r="BC34" s="156"/>
    </row>
    <row r="35" spans="1:55" ht="20.100000000000001" customHeight="1" thickBot="1" x14ac:dyDescent="0.35">
      <c r="A35" s="34"/>
      <c r="B35" s="92" t="s">
        <v>72</v>
      </c>
      <c r="C35" s="90">
        <v>0.3888888888888889</v>
      </c>
      <c r="D35" s="90" t="s">
        <v>274</v>
      </c>
      <c r="E35" s="90" t="s">
        <v>275</v>
      </c>
      <c r="F35" s="91"/>
      <c r="G35"/>
      <c r="H35" s="125">
        <f t="shared" si="8"/>
        <v>0</v>
      </c>
      <c r="I35" s="15">
        <f t="shared" si="9"/>
        <v>0</v>
      </c>
      <c r="K35" s="121"/>
      <c r="L35" s="121"/>
      <c r="M35" s="17"/>
      <c r="N35" s="17"/>
      <c r="O35" s="121"/>
      <c r="P35" s="121"/>
      <c r="Q35" s="121"/>
      <c r="R35" s="121"/>
      <c r="S35" s="121"/>
      <c r="T35" s="17"/>
      <c r="U35" s="17"/>
      <c r="V35" s="121"/>
      <c r="W35" s="121"/>
      <c r="X35" s="121"/>
      <c r="Y35" s="121"/>
      <c r="Z35" s="121"/>
      <c r="AA35" s="17"/>
      <c r="AB35" s="17"/>
      <c r="AC35" s="121"/>
      <c r="AD35" s="121"/>
      <c r="AE35" s="121"/>
      <c r="AF35" s="121"/>
      <c r="AG35" s="121"/>
      <c r="AH35" s="17"/>
      <c r="AI35" s="17"/>
      <c r="AJ35" s="121"/>
      <c r="AK35" s="121"/>
      <c r="AL35" s="121"/>
      <c r="AM35" s="121"/>
      <c r="AN35" s="121"/>
      <c r="AO35" s="17"/>
      <c r="AP35" s="155">
        <f t="shared" si="0"/>
        <v>0</v>
      </c>
      <c r="AQ35" s="155">
        <f t="shared" si="1"/>
        <v>0</v>
      </c>
      <c r="AR35" s="155">
        <f t="shared" si="2"/>
        <v>0</v>
      </c>
      <c r="AS35" s="155">
        <f t="shared" si="3"/>
        <v>0</v>
      </c>
      <c r="AT35" s="155" t="str">
        <f t="shared" si="4"/>
        <v>0</v>
      </c>
      <c r="AU35" s="155" t="str">
        <f t="shared" si="5"/>
        <v>0</v>
      </c>
      <c r="AV35" s="155" t="str">
        <f t="shared" si="6"/>
        <v>0</v>
      </c>
      <c r="AW35" s="155" t="str">
        <f t="shared" si="7"/>
        <v>0</v>
      </c>
      <c r="AX35" s="156"/>
      <c r="AY35" s="156"/>
      <c r="AZ35" s="156"/>
      <c r="BA35" s="156"/>
      <c r="BB35" s="156"/>
      <c r="BC35" s="156"/>
    </row>
    <row r="36" spans="1:55" ht="20.100000000000001" customHeight="1" thickBot="1" x14ac:dyDescent="0.35">
      <c r="A36" s="34"/>
      <c r="B36" s="93" t="s">
        <v>73</v>
      </c>
      <c r="C36" s="94"/>
      <c r="D36" s="94" t="s">
        <v>251</v>
      </c>
      <c r="E36" s="94" t="s">
        <v>252</v>
      </c>
      <c r="F36" s="124">
        <v>140</v>
      </c>
      <c r="G36"/>
      <c r="H36" s="125">
        <f t="shared" si="8"/>
        <v>0</v>
      </c>
      <c r="I36" s="15">
        <f t="shared" si="9"/>
        <v>0</v>
      </c>
      <c r="K36" s="121"/>
      <c r="L36" s="121"/>
      <c r="M36" s="159"/>
      <c r="N36" s="159"/>
      <c r="O36" s="121"/>
      <c r="P36" s="121"/>
      <c r="Q36" s="121"/>
      <c r="R36" s="121"/>
      <c r="S36" s="121"/>
      <c r="T36" s="159"/>
      <c r="U36" s="159"/>
      <c r="V36" s="121"/>
      <c r="W36" s="121"/>
      <c r="X36" s="121"/>
      <c r="Y36" s="121"/>
      <c r="Z36" s="121"/>
      <c r="AA36" s="159"/>
      <c r="AB36" s="159"/>
      <c r="AC36" s="121"/>
      <c r="AD36" s="121"/>
      <c r="AE36" s="121"/>
      <c r="AF36" s="121"/>
      <c r="AG36" s="121"/>
      <c r="AH36" s="159"/>
      <c r="AI36" s="159"/>
      <c r="AJ36" s="121"/>
      <c r="AK36" s="121"/>
      <c r="AL36" s="121"/>
      <c r="AM36" s="121"/>
      <c r="AN36" s="121"/>
      <c r="AO36" s="159"/>
      <c r="AP36" s="155">
        <f t="shared" si="0"/>
        <v>0</v>
      </c>
      <c r="AQ36" s="155">
        <f t="shared" si="1"/>
        <v>0</v>
      </c>
      <c r="AR36" s="155">
        <f t="shared" si="2"/>
        <v>0</v>
      </c>
      <c r="AS36" s="155">
        <f t="shared" si="3"/>
        <v>0</v>
      </c>
      <c r="AT36" s="155" t="str">
        <f t="shared" si="4"/>
        <v>0</v>
      </c>
      <c r="AU36" s="155" t="str">
        <f t="shared" si="5"/>
        <v>0</v>
      </c>
      <c r="AV36" s="155" t="str">
        <f t="shared" si="6"/>
        <v>0</v>
      </c>
      <c r="AW36" s="155" t="str">
        <f t="shared" si="7"/>
        <v>0</v>
      </c>
      <c r="AX36" s="156"/>
      <c r="AY36" s="156"/>
      <c r="AZ36" s="156"/>
      <c r="BA36" s="156"/>
      <c r="BB36" s="156"/>
      <c r="BC36" s="156"/>
    </row>
    <row r="37" spans="1:55" ht="20.100000000000001" customHeight="1" thickBot="1" x14ac:dyDescent="0.35">
      <c r="A37" s="34"/>
      <c r="B37" s="92" t="s">
        <v>72</v>
      </c>
      <c r="C37" s="90">
        <v>0.41666666666666669</v>
      </c>
      <c r="D37" s="90" t="s">
        <v>270</v>
      </c>
      <c r="E37" s="90" t="s">
        <v>270</v>
      </c>
      <c r="F37" s="91"/>
      <c r="G37"/>
      <c r="H37" s="125">
        <f t="shared" si="8"/>
        <v>0</v>
      </c>
      <c r="I37" s="15">
        <f t="shared" si="9"/>
        <v>0</v>
      </c>
      <c r="K37" s="121"/>
      <c r="L37" s="121"/>
      <c r="M37" s="17"/>
      <c r="N37" s="17"/>
      <c r="O37" s="121"/>
      <c r="P37" s="121"/>
      <c r="Q37" s="121"/>
      <c r="R37" s="121"/>
      <c r="S37" s="121"/>
      <c r="T37" s="17"/>
      <c r="U37" s="17"/>
      <c r="V37" s="121"/>
      <c r="W37" s="121"/>
      <c r="X37" s="121"/>
      <c r="Y37" s="121"/>
      <c r="Z37" s="121"/>
      <c r="AA37" s="17"/>
      <c r="AB37" s="17"/>
      <c r="AC37" s="121"/>
      <c r="AD37" s="121"/>
      <c r="AE37" s="121"/>
      <c r="AF37" s="121"/>
      <c r="AG37" s="121"/>
      <c r="AH37" s="17"/>
      <c r="AI37" s="17"/>
      <c r="AJ37" s="121"/>
      <c r="AK37" s="121"/>
      <c r="AL37" s="121"/>
      <c r="AM37" s="121"/>
      <c r="AN37" s="121"/>
      <c r="AO37" s="17"/>
      <c r="AP37" s="155">
        <f t="shared" si="0"/>
        <v>0</v>
      </c>
      <c r="AQ37" s="155">
        <f t="shared" si="1"/>
        <v>0</v>
      </c>
      <c r="AR37" s="155">
        <f t="shared" si="2"/>
        <v>0</v>
      </c>
      <c r="AS37" s="155">
        <f t="shared" si="3"/>
        <v>0</v>
      </c>
      <c r="AT37" s="155" t="str">
        <f t="shared" si="4"/>
        <v>0</v>
      </c>
      <c r="AU37" s="155" t="str">
        <f t="shared" si="5"/>
        <v>0</v>
      </c>
      <c r="AV37" s="155" t="str">
        <f t="shared" si="6"/>
        <v>0</v>
      </c>
      <c r="AW37" s="155" t="str">
        <f t="shared" si="7"/>
        <v>0</v>
      </c>
      <c r="AX37" s="156"/>
      <c r="AY37" s="156"/>
      <c r="AZ37" s="156"/>
      <c r="BA37" s="156"/>
      <c r="BB37" s="156"/>
      <c r="BC37" s="156"/>
    </row>
    <row r="38" spans="1:55" ht="20.100000000000001" customHeight="1" thickBot="1" x14ac:dyDescent="0.35">
      <c r="A38" s="34"/>
      <c r="B38" s="93" t="s">
        <v>73</v>
      </c>
      <c r="C38" s="94"/>
      <c r="D38" s="94" t="s">
        <v>124</v>
      </c>
      <c r="E38" s="94" t="s">
        <v>125</v>
      </c>
      <c r="F38" s="124">
        <v>154</v>
      </c>
      <c r="G38"/>
      <c r="H38" s="125">
        <f t="shared" si="8"/>
        <v>0</v>
      </c>
      <c r="I38" s="15">
        <f t="shared" si="9"/>
        <v>0</v>
      </c>
      <c r="K38" s="121"/>
      <c r="L38" s="121"/>
      <c r="M38" s="159"/>
      <c r="N38" s="159"/>
      <c r="O38" s="121"/>
      <c r="P38" s="121"/>
      <c r="Q38" s="121"/>
      <c r="R38" s="121"/>
      <c r="S38" s="121"/>
      <c r="T38" s="159"/>
      <c r="U38" s="159"/>
      <c r="V38" s="121"/>
      <c r="W38" s="121"/>
      <c r="X38" s="121"/>
      <c r="Y38" s="121"/>
      <c r="Z38" s="121"/>
      <c r="AA38" s="159"/>
      <c r="AB38" s="159"/>
      <c r="AC38" s="121"/>
      <c r="AD38" s="121"/>
      <c r="AE38" s="121"/>
      <c r="AF38" s="121"/>
      <c r="AG38" s="121"/>
      <c r="AH38" s="159"/>
      <c r="AI38" s="159"/>
      <c r="AJ38" s="121"/>
      <c r="AK38" s="121"/>
      <c r="AL38" s="121"/>
      <c r="AM38" s="121"/>
      <c r="AN38" s="121"/>
      <c r="AO38" s="159"/>
      <c r="AP38" s="155">
        <f t="shared" si="0"/>
        <v>0</v>
      </c>
      <c r="AQ38" s="155">
        <f t="shared" si="1"/>
        <v>0</v>
      </c>
      <c r="AR38" s="155">
        <f t="shared" si="2"/>
        <v>0</v>
      </c>
      <c r="AS38" s="155">
        <f t="shared" si="3"/>
        <v>0</v>
      </c>
      <c r="AT38" s="155" t="str">
        <f t="shared" si="4"/>
        <v>0</v>
      </c>
      <c r="AU38" s="155" t="str">
        <f t="shared" si="5"/>
        <v>0</v>
      </c>
      <c r="AV38" s="155" t="str">
        <f t="shared" si="6"/>
        <v>0</v>
      </c>
      <c r="AW38" s="155" t="str">
        <f t="shared" si="7"/>
        <v>0</v>
      </c>
      <c r="AX38" s="156"/>
      <c r="AY38" s="156"/>
      <c r="AZ38" s="156"/>
      <c r="BA38" s="156"/>
      <c r="BB38" s="156"/>
      <c r="BC38" s="156"/>
    </row>
    <row r="39" spans="1:55" ht="20.100000000000001" customHeight="1" thickBot="1" x14ac:dyDescent="0.35">
      <c r="A39" s="35"/>
      <c r="B39" s="92" t="s">
        <v>72</v>
      </c>
      <c r="C39" s="90">
        <v>0.4375</v>
      </c>
      <c r="D39" s="90" t="s">
        <v>132</v>
      </c>
      <c r="E39" s="90" t="s">
        <v>253</v>
      </c>
      <c r="F39" s="91"/>
      <c r="G39"/>
      <c r="H39" s="125">
        <f t="shared" si="8"/>
        <v>0</v>
      </c>
      <c r="I39" s="15">
        <f t="shared" si="9"/>
        <v>0</v>
      </c>
      <c r="K39" s="121"/>
      <c r="L39" s="121"/>
      <c r="M39" s="17"/>
      <c r="N39" s="17"/>
      <c r="O39" s="121"/>
      <c r="P39" s="121"/>
      <c r="Q39" s="121"/>
      <c r="R39" s="121"/>
      <c r="S39" s="121"/>
      <c r="T39" s="17"/>
      <c r="U39" s="17"/>
      <c r="V39" s="121"/>
      <c r="W39" s="121"/>
      <c r="X39" s="121"/>
      <c r="Y39" s="121"/>
      <c r="Z39" s="121"/>
      <c r="AA39" s="17"/>
      <c r="AB39" s="17"/>
      <c r="AC39" s="121"/>
      <c r="AD39" s="121"/>
      <c r="AE39" s="121"/>
      <c r="AF39" s="121"/>
      <c r="AG39" s="121"/>
      <c r="AH39" s="17"/>
      <c r="AI39" s="17"/>
      <c r="AJ39" s="121"/>
      <c r="AK39" s="121"/>
      <c r="AL39" s="121"/>
      <c r="AM39" s="121"/>
      <c r="AN39" s="121"/>
      <c r="AO39" s="17"/>
      <c r="AP39" s="155">
        <f t="shared" si="0"/>
        <v>0</v>
      </c>
      <c r="AQ39" s="155">
        <f t="shared" si="1"/>
        <v>0</v>
      </c>
      <c r="AR39" s="155">
        <f t="shared" si="2"/>
        <v>0</v>
      </c>
      <c r="AS39" s="155">
        <f t="shared" si="3"/>
        <v>0</v>
      </c>
      <c r="AT39" s="155" t="str">
        <f t="shared" si="4"/>
        <v>0</v>
      </c>
      <c r="AU39" s="155" t="str">
        <f t="shared" si="5"/>
        <v>0</v>
      </c>
      <c r="AV39" s="155" t="str">
        <f t="shared" si="6"/>
        <v>0</v>
      </c>
      <c r="AW39" s="155" t="str">
        <f t="shared" si="7"/>
        <v>0</v>
      </c>
      <c r="AX39" s="156"/>
      <c r="AY39" s="156"/>
      <c r="AZ39" s="156"/>
      <c r="BA39" s="156"/>
      <c r="BB39" s="156"/>
      <c r="BC39" s="156"/>
    </row>
    <row r="40" spans="1:55" ht="20.100000000000001" customHeight="1" thickBot="1" x14ac:dyDescent="0.35">
      <c r="A40" s="35"/>
      <c r="B40" s="93" t="s">
        <v>73</v>
      </c>
      <c r="C40" s="94"/>
      <c r="D40" s="94" t="s">
        <v>126</v>
      </c>
      <c r="E40" s="94" t="s">
        <v>127</v>
      </c>
      <c r="F40" s="124">
        <v>156</v>
      </c>
      <c r="G40"/>
      <c r="H40" s="125">
        <f>SUM(AP40:AS40)</f>
        <v>0</v>
      </c>
      <c r="I40" s="15">
        <f>SUM(AT40:AW40)</f>
        <v>0</v>
      </c>
      <c r="K40" s="121"/>
      <c r="L40" s="121"/>
      <c r="M40" s="159"/>
      <c r="N40" s="159"/>
      <c r="O40" s="121"/>
      <c r="P40" s="121"/>
      <c r="Q40" s="121"/>
      <c r="R40" s="121"/>
      <c r="S40" s="121"/>
      <c r="T40" s="159"/>
      <c r="U40" s="159"/>
      <c r="V40" s="121"/>
      <c r="W40" s="121"/>
      <c r="X40" s="121"/>
      <c r="Y40" s="121"/>
      <c r="Z40" s="121"/>
      <c r="AA40" s="159"/>
      <c r="AB40" s="159"/>
      <c r="AC40" s="121"/>
      <c r="AD40" s="121"/>
      <c r="AE40" s="121"/>
      <c r="AF40" s="121"/>
      <c r="AG40" s="121"/>
      <c r="AH40" s="159"/>
      <c r="AI40" s="159"/>
      <c r="AJ40" s="121"/>
      <c r="AK40" s="121"/>
      <c r="AL40" s="121"/>
      <c r="AM40" s="121"/>
      <c r="AN40" s="121"/>
      <c r="AO40" s="159"/>
      <c r="AP40" s="155">
        <f t="shared" si="0"/>
        <v>0</v>
      </c>
      <c r="AQ40" s="155">
        <f t="shared" si="1"/>
        <v>0</v>
      </c>
      <c r="AR40" s="155">
        <f t="shared" si="2"/>
        <v>0</v>
      </c>
      <c r="AS40" s="155">
        <f t="shared" si="3"/>
        <v>0</v>
      </c>
      <c r="AT40" s="155" t="str">
        <f t="shared" si="4"/>
        <v>0</v>
      </c>
      <c r="AU40" s="155" t="str">
        <f t="shared" si="5"/>
        <v>0</v>
      </c>
      <c r="AV40" s="155" t="str">
        <f t="shared" si="6"/>
        <v>0</v>
      </c>
      <c r="AW40" s="155" t="str">
        <f t="shared" si="7"/>
        <v>0</v>
      </c>
      <c r="AX40" s="156"/>
      <c r="AY40" s="156"/>
      <c r="AZ40" s="156"/>
      <c r="BA40" s="156"/>
      <c r="BB40" s="156"/>
      <c r="BC40" s="156"/>
    </row>
    <row r="41" spans="1:55" ht="20.100000000000001" customHeight="1" thickBot="1" x14ac:dyDescent="0.35">
      <c r="A41" s="35"/>
      <c r="B41" s="92" t="s">
        <v>72</v>
      </c>
      <c r="C41" s="90">
        <v>0.47916666666666669</v>
      </c>
      <c r="D41" s="90" t="s">
        <v>237</v>
      </c>
      <c r="E41" s="90" t="s">
        <v>237</v>
      </c>
      <c r="F41" s="148"/>
      <c r="G41"/>
      <c r="H41" s="125">
        <f t="shared" si="8"/>
        <v>0</v>
      </c>
      <c r="I41" s="15">
        <f t="shared" si="9"/>
        <v>0</v>
      </c>
      <c r="K41" s="126"/>
      <c r="L41" s="121"/>
      <c r="M41" s="17"/>
      <c r="N41" s="17"/>
      <c r="O41" s="121"/>
      <c r="P41" s="121"/>
      <c r="Q41" s="121"/>
      <c r="R41" s="121"/>
      <c r="S41" s="121"/>
      <c r="T41" s="17"/>
      <c r="U41" s="17"/>
      <c r="V41" s="121"/>
      <c r="W41" s="121"/>
      <c r="X41" s="121"/>
      <c r="Y41" s="121"/>
      <c r="Z41" s="121"/>
      <c r="AA41" s="17"/>
      <c r="AB41" s="17"/>
      <c r="AC41" s="121"/>
      <c r="AD41" s="121"/>
      <c r="AE41" s="121"/>
      <c r="AF41" s="121"/>
      <c r="AG41" s="121"/>
      <c r="AH41" s="17"/>
      <c r="AI41" s="17"/>
      <c r="AJ41" s="121"/>
      <c r="AK41" s="121"/>
      <c r="AL41" s="121"/>
      <c r="AM41" s="121"/>
      <c r="AN41" s="121"/>
      <c r="AO41" s="17"/>
      <c r="AP41" s="155">
        <f t="shared" si="0"/>
        <v>0</v>
      </c>
      <c r="AQ41" s="155">
        <f t="shared" si="1"/>
        <v>0</v>
      </c>
      <c r="AR41" s="155">
        <f t="shared" si="2"/>
        <v>0</v>
      </c>
      <c r="AS41" s="155">
        <f t="shared" si="3"/>
        <v>0</v>
      </c>
      <c r="AT41" s="155" t="str">
        <f t="shared" si="4"/>
        <v>0</v>
      </c>
      <c r="AU41" s="155" t="str">
        <f t="shared" si="5"/>
        <v>0</v>
      </c>
      <c r="AV41" s="155" t="str">
        <f t="shared" si="6"/>
        <v>0</v>
      </c>
      <c r="AW41" s="155" t="str">
        <f t="shared" si="7"/>
        <v>0</v>
      </c>
      <c r="AX41" s="156"/>
      <c r="AY41" s="156"/>
      <c r="AZ41" s="156"/>
      <c r="BA41" s="156"/>
      <c r="BB41" s="156"/>
      <c r="BC41" s="156"/>
    </row>
    <row r="42" spans="1:55" ht="20.100000000000001" customHeight="1" thickBot="1" x14ac:dyDescent="0.35">
      <c r="A42" s="35"/>
      <c r="B42" s="93" t="s">
        <v>73</v>
      </c>
      <c r="C42" s="94"/>
      <c r="D42" s="145" t="s">
        <v>265</v>
      </c>
      <c r="E42" s="145" t="s">
        <v>266</v>
      </c>
      <c r="F42" s="124">
        <v>112</v>
      </c>
      <c r="G42"/>
      <c r="H42" s="125">
        <f>SUM(AP42:AS42)</f>
        <v>0</v>
      </c>
      <c r="I42" s="15">
        <f>SUM(AT42:AW42)</f>
        <v>0</v>
      </c>
      <c r="K42" s="126"/>
      <c r="L42" s="121"/>
      <c r="M42" s="159"/>
      <c r="N42" s="159"/>
      <c r="O42" s="121"/>
      <c r="P42" s="121"/>
      <c r="Q42" s="121"/>
      <c r="R42" s="121"/>
      <c r="S42" s="121"/>
      <c r="T42" s="159"/>
      <c r="U42" s="159"/>
      <c r="V42" s="121"/>
      <c r="W42" s="121"/>
      <c r="X42" s="121"/>
      <c r="Y42" s="121"/>
      <c r="Z42" s="121"/>
      <c r="AA42" s="159"/>
      <c r="AB42" s="159"/>
      <c r="AC42" s="121"/>
      <c r="AD42" s="121"/>
      <c r="AE42" s="121"/>
      <c r="AF42" s="121"/>
      <c r="AG42" s="121"/>
      <c r="AH42" s="159"/>
      <c r="AI42" s="159"/>
      <c r="AJ42" s="121"/>
      <c r="AK42" s="121"/>
      <c r="AL42" s="121"/>
      <c r="AM42" s="121"/>
      <c r="AN42" s="121"/>
      <c r="AO42" s="159"/>
      <c r="AP42" s="155">
        <f>COUNTIF(K42:AO42,"a")</f>
        <v>0</v>
      </c>
      <c r="AQ42" s="155">
        <f t="shared" si="1"/>
        <v>0</v>
      </c>
      <c r="AR42" s="155">
        <f t="shared" si="2"/>
        <v>0</v>
      </c>
      <c r="AS42" s="155">
        <f t="shared" si="3"/>
        <v>0</v>
      </c>
      <c r="AT42" s="155" t="str">
        <f t="shared" si="4"/>
        <v>0</v>
      </c>
      <c r="AU42" s="155" t="str">
        <f t="shared" si="5"/>
        <v>0</v>
      </c>
      <c r="AV42" s="155" t="str">
        <f t="shared" si="6"/>
        <v>0</v>
      </c>
      <c r="AW42" s="155" t="str">
        <f t="shared" si="7"/>
        <v>0</v>
      </c>
      <c r="AX42" s="156"/>
      <c r="AY42" s="156"/>
      <c r="AZ42" s="156"/>
      <c r="BA42" s="156"/>
      <c r="BB42" s="156"/>
      <c r="BC42" s="156"/>
    </row>
    <row r="43" spans="1:55" ht="20.100000000000001" customHeight="1" thickBot="1" x14ac:dyDescent="0.35">
      <c r="A43" s="35"/>
      <c r="B43" s="92" t="s">
        <v>72</v>
      </c>
      <c r="C43" s="90">
        <v>0.52083333333333337</v>
      </c>
      <c r="D43" s="90" t="s">
        <v>237</v>
      </c>
      <c r="E43" s="90" t="s">
        <v>237</v>
      </c>
      <c r="F43" s="91"/>
      <c r="G43"/>
      <c r="H43" s="125">
        <f>SUM(AP43:AS43)</f>
        <v>0</v>
      </c>
      <c r="I43" s="15">
        <f t="shared" ref="I43" si="10">SUM(AT43:AW43)</f>
        <v>0</v>
      </c>
      <c r="K43" s="126"/>
      <c r="L43" s="121"/>
      <c r="M43" s="17"/>
      <c r="N43" s="17"/>
      <c r="O43" s="121"/>
      <c r="P43" s="121"/>
      <c r="Q43" s="121"/>
      <c r="R43" s="121"/>
      <c r="S43" s="121"/>
      <c r="T43" s="17"/>
      <c r="U43" s="17"/>
      <c r="V43" s="121"/>
      <c r="W43" s="121"/>
      <c r="X43" s="121"/>
      <c r="Y43" s="121"/>
      <c r="Z43" s="121"/>
      <c r="AA43" s="17"/>
      <c r="AB43" s="17"/>
      <c r="AC43" s="121"/>
      <c r="AD43" s="121"/>
      <c r="AE43" s="121"/>
      <c r="AF43" s="121"/>
      <c r="AG43" s="121"/>
      <c r="AH43" s="17"/>
      <c r="AI43" s="17"/>
      <c r="AJ43" s="121"/>
      <c r="AK43" s="121"/>
      <c r="AL43" s="121"/>
      <c r="AM43" s="121"/>
      <c r="AN43" s="121"/>
      <c r="AO43" s="17"/>
      <c r="AP43" s="155">
        <f t="shared" si="0"/>
        <v>0</v>
      </c>
      <c r="AQ43" s="155">
        <f t="shared" si="1"/>
        <v>0</v>
      </c>
      <c r="AR43" s="155">
        <f t="shared" si="2"/>
        <v>0</v>
      </c>
      <c r="AS43" s="155">
        <f t="shared" si="3"/>
        <v>0</v>
      </c>
      <c r="AT43" s="155" t="str">
        <f t="shared" si="4"/>
        <v>0</v>
      </c>
      <c r="AU43" s="155" t="str">
        <f t="shared" si="5"/>
        <v>0</v>
      </c>
      <c r="AV43" s="155" t="str">
        <f t="shared" si="6"/>
        <v>0</v>
      </c>
      <c r="AW43" s="155" t="str">
        <f t="shared" si="7"/>
        <v>0</v>
      </c>
      <c r="AX43" s="156"/>
      <c r="AY43" s="156"/>
      <c r="AZ43" s="156"/>
      <c r="BA43" s="156"/>
      <c r="BB43" s="156"/>
      <c r="BC43" s="156"/>
    </row>
    <row r="44" spans="1:55" ht="20.100000000000001" customHeight="1" thickBot="1" x14ac:dyDescent="0.35">
      <c r="A44" s="35"/>
      <c r="B44" s="93" t="s">
        <v>73</v>
      </c>
      <c r="C44" s="94"/>
      <c r="D44" s="94" t="s">
        <v>294</v>
      </c>
      <c r="E44" s="94" t="s">
        <v>295</v>
      </c>
      <c r="F44" s="124">
        <v>80</v>
      </c>
      <c r="G44"/>
      <c r="H44" s="125">
        <f>SUM(AP44:AS44)</f>
        <v>0</v>
      </c>
      <c r="I44" s="15">
        <f>SUM(AT44:AW44)</f>
        <v>0</v>
      </c>
      <c r="K44" s="126"/>
      <c r="L44" s="121"/>
      <c r="M44" s="159"/>
      <c r="N44" s="159"/>
      <c r="O44" s="121"/>
      <c r="P44" s="121"/>
      <c r="Q44" s="121"/>
      <c r="R44" s="121"/>
      <c r="S44" s="121"/>
      <c r="T44" s="159"/>
      <c r="U44" s="159"/>
      <c r="V44" s="121"/>
      <c r="W44" s="121"/>
      <c r="X44" s="121"/>
      <c r="Y44" s="121"/>
      <c r="Z44" s="121"/>
      <c r="AA44" s="159"/>
      <c r="AB44" s="159"/>
      <c r="AC44" s="121"/>
      <c r="AD44" s="121"/>
      <c r="AE44" s="121"/>
      <c r="AF44" s="121"/>
      <c r="AG44" s="121"/>
      <c r="AH44" s="159"/>
      <c r="AI44" s="159"/>
      <c r="AJ44" s="121"/>
      <c r="AK44" s="121"/>
      <c r="AL44" s="121"/>
      <c r="AM44" s="121"/>
      <c r="AN44" s="121"/>
      <c r="AO44" s="159"/>
      <c r="AP44" s="155">
        <f>COUNTIF(K44:AO44,"a")</f>
        <v>0</v>
      </c>
      <c r="AQ44" s="155">
        <f t="shared" si="1"/>
        <v>0</v>
      </c>
      <c r="AR44" s="155">
        <f>COUNTIF(K44:AO44,"c")</f>
        <v>0</v>
      </c>
      <c r="AS44" s="155">
        <f>COUNTIF(K44:AO44,"d")</f>
        <v>0</v>
      </c>
      <c r="AT44" s="155" t="str">
        <f>IF(AP44&gt;0,($F44*AP44*$F$14),"0")</f>
        <v>0</v>
      </c>
      <c r="AU44" s="155" t="str">
        <f t="shared" si="5"/>
        <v>0</v>
      </c>
      <c r="AV44" s="155" t="str">
        <f t="shared" si="6"/>
        <v>0</v>
      </c>
      <c r="AW44" s="155" t="str">
        <f t="shared" si="7"/>
        <v>0</v>
      </c>
      <c r="AX44" s="156"/>
      <c r="AY44" s="156"/>
      <c r="AZ44" s="156"/>
      <c r="BA44" s="156"/>
      <c r="BB44" s="156"/>
      <c r="BC44" s="156"/>
    </row>
    <row r="45" spans="1:55" ht="20.100000000000001" customHeight="1" thickBot="1" x14ac:dyDescent="0.35">
      <c r="A45" s="34"/>
      <c r="B45" s="92" t="s">
        <v>72</v>
      </c>
      <c r="C45" s="90">
        <v>0.54166666666666663</v>
      </c>
      <c r="D45" s="90" t="s">
        <v>270</v>
      </c>
      <c r="E45" s="90" t="s">
        <v>270</v>
      </c>
      <c r="F45" s="91"/>
      <c r="G45"/>
      <c r="H45" s="125">
        <f t="shared" si="8"/>
        <v>0</v>
      </c>
      <c r="I45" s="15">
        <f t="shared" si="9"/>
        <v>0</v>
      </c>
      <c r="K45" s="121"/>
      <c r="L45" s="121"/>
      <c r="M45" s="17"/>
      <c r="N45" s="17"/>
      <c r="O45" s="121"/>
      <c r="P45" s="121"/>
      <c r="Q45" s="121"/>
      <c r="R45" s="121"/>
      <c r="S45" s="121"/>
      <c r="T45" s="17"/>
      <c r="U45" s="17"/>
      <c r="V45" s="121"/>
      <c r="W45" s="121"/>
      <c r="X45" s="121"/>
      <c r="Y45" s="121"/>
      <c r="Z45" s="121"/>
      <c r="AA45" s="17"/>
      <c r="AB45" s="17"/>
      <c r="AC45" s="121"/>
      <c r="AD45" s="121"/>
      <c r="AE45" s="121"/>
      <c r="AF45" s="121"/>
      <c r="AG45" s="121"/>
      <c r="AH45" s="17"/>
      <c r="AI45" s="17"/>
      <c r="AJ45" s="121"/>
      <c r="AK45" s="121"/>
      <c r="AL45" s="121"/>
      <c r="AM45" s="121"/>
      <c r="AN45" s="121"/>
      <c r="AO45" s="17"/>
      <c r="AP45" s="155">
        <f t="shared" si="0"/>
        <v>0</v>
      </c>
      <c r="AQ45" s="155">
        <f t="shared" si="1"/>
        <v>0</v>
      </c>
      <c r="AR45" s="155">
        <f t="shared" si="2"/>
        <v>0</v>
      </c>
      <c r="AS45" s="155">
        <f t="shared" si="3"/>
        <v>0</v>
      </c>
      <c r="AT45" s="155" t="str">
        <f t="shared" si="4"/>
        <v>0</v>
      </c>
      <c r="AU45" s="155" t="str">
        <f t="shared" si="5"/>
        <v>0</v>
      </c>
      <c r="AV45" s="155" t="str">
        <f t="shared" si="6"/>
        <v>0</v>
      </c>
      <c r="AW45" s="155" t="str">
        <f t="shared" si="7"/>
        <v>0</v>
      </c>
      <c r="AX45" s="156"/>
      <c r="AY45" s="156"/>
      <c r="AZ45" s="156"/>
      <c r="BA45" s="156"/>
      <c r="BB45" s="156"/>
      <c r="BC45" s="156"/>
    </row>
    <row r="46" spans="1:55" ht="20.100000000000001" customHeight="1" thickBot="1" x14ac:dyDescent="0.35">
      <c r="A46" s="35"/>
      <c r="B46" s="93" t="s">
        <v>73</v>
      </c>
      <c r="C46" s="94"/>
      <c r="D46" s="94" t="s">
        <v>166</v>
      </c>
      <c r="E46" s="94" t="s">
        <v>167</v>
      </c>
      <c r="F46" s="124">
        <v>132</v>
      </c>
      <c r="G46"/>
      <c r="H46" s="125">
        <f t="shared" si="8"/>
        <v>0</v>
      </c>
      <c r="I46" s="15">
        <f t="shared" si="9"/>
        <v>0</v>
      </c>
      <c r="K46" s="121"/>
      <c r="L46" s="121"/>
      <c r="M46" s="159"/>
      <c r="N46" s="159"/>
      <c r="O46" s="121"/>
      <c r="P46" s="121"/>
      <c r="Q46" s="121"/>
      <c r="R46" s="121"/>
      <c r="S46" s="121"/>
      <c r="T46" s="159"/>
      <c r="U46" s="159"/>
      <c r="V46" s="121"/>
      <c r="W46" s="121"/>
      <c r="X46" s="121"/>
      <c r="Y46" s="121"/>
      <c r="Z46" s="121"/>
      <c r="AA46" s="159"/>
      <c r="AB46" s="159"/>
      <c r="AC46" s="121"/>
      <c r="AD46" s="121"/>
      <c r="AE46" s="121"/>
      <c r="AF46" s="121"/>
      <c r="AG46" s="121"/>
      <c r="AH46" s="159"/>
      <c r="AI46" s="159"/>
      <c r="AJ46" s="121"/>
      <c r="AK46" s="121"/>
      <c r="AL46" s="121"/>
      <c r="AM46" s="121"/>
      <c r="AN46" s="121"/>
      <c r="AO46" s="159"/>
      <c r="AP46" s="155">
        <f t="shared" si="0"/>
        <v>0</v>
      </c>
      <c r="AQ46" s="155">
        <f t="shared" si="1"/>
        <v>0</v>
      </c>
      <c r="AR46" s="155">
        <f t="shared" si="2"/>
        <v>0</v>
      </c>
      <c r="AS46" s="155">
        <f t="shared" si="3"/>
        <v>0</v>
      </c>
      <c r="AT46" s="155" t="str">
        <f t="shared" si="4"/>
        <v>0</v>
      </c>
      <c r="AU46" s="155" t="str">
        <f t="shared" si="5"/>
        <v>0</v>
      </c>
      <c r="AV46" s="155" t="str">
        <f t="shared" si="6"/>
        <v>0</v>
      </c>
      <c r="AW46" s="155" t="str">
        <f t="shared" si="7"/>
        <v>0</v>
      </c>
      <c r="AX46" s="156"/>
      <c r="AY46" s="156"/>
      <c r="AZ46" s="156"/>
      <c r="BA46" s="156"/>
      <c r="BB46" s="156"/>
      <c r="BC46" s="156"/>
    </row>
    <row r="47" spans="1:55" ht="20.100000000000001" customHeight="1" thickBot="1" x14ac:dyDescent="0.35">
      <c r="A47" s="34"/>
      <c r="B47" s="92" t="s">
        <v>72</v>
      </c>
      <c r="C47" s="90">
        <v>0.5625</v>
      </c>
      <c r="D47" s="90" t="s">
        <v>238</v>
      </c>
      <c r="E47" s="90" t="s">
        <v>238</v>
      </c>
      <c r="F47" s="91"/>
      <c r="G47"/>
      <c r="H47" s="125">
        <f t="shared" si="8"/>
        <v>0</v>
      </c>
      <c r="I47" s="15">
        <f t="shared" si="9"/>
        <v>0</v>
      </c>
      <c r="K47" s="121"/>
      <c r="L47" s="121"/>
      <c r="M47" s="17"/>
      <c r="N47" s="17"/>
      <c r="O47" s="121"/>
      <c r="P47" s="121"/>
      <c r="Q47" s="121"/>
      <c r="R47" s="121"/>
      <c r="S47" s="121"/>
      <c r="T47" s="17"/>
      <c r="U47" s="17"/>
      <c r="V47" s="121"/>
      <c r="W47" s="121"/>
      <c r="X47" s="121"/>
      <c r="Y47" s="121"/>
      <c r="Z47" s="121"/>
      <c r="AA47" s="17"/>
      <c r="AB47" s="17"/>
      <c r="AC47" s="121"/>
      <c r="AD47" s="121"/>
      <c r="AE47" s="121"/>
      <c r="AF47" s="121"/>
      <c r="AG47" s="121"/>
      <c r="AH47" s="17"/>
      <c r="AI47" s="17"/>
      <c r="AJ47" s="121"/>
      <c r="AK47" s="121"/>
      <c r="AL47" s="121"/>
      <c r="AM47" s="121"/>
      <c r="AN47" s="121"/>
      <c r="AO47" s="17"/>
      <c r="AP47" s="155">
        <f t="shared" si="0"/>
        <v>0</v>
      </c>
      <c r="AQ47" s="155">
        <f t="shared" si="1"/>
        <v>0</v>
      </c>
      <c r="AR47" s="155">
        <f t="shared" si="2"/>
        <v>0</v>
      </c>
      <c r="AS47" s="155">
        <f t="shared" si="3"/>
        <v>0</v>
      </c>
      <c r="AT47" s="155" t="str">
        <f t="shared" si="4"/>
        <v>0</v>
      </c>
      <c r="AU47" s="155" t="str">
        <f t="shared" si="5"/>
        <v>0</v>
      </c>
      <c r="AV47" s="155" t="str">
        <f t="shared" si="6"/>
        <v>0</v>
      </c>
      <c r="AW47" s="155" t="str">
        <f t="shared" si="7"/>
        <v>0</v>
      </c>
      <c r="AX47" s="156"/>
      <c r="AY47" s="156"/>
      <c r="AZ47" s="156"/>
      <c r="BA47" s="156"/>
      <c r="BB47" s="156"/>
      <c r="BC47" s="156"/>
    </row>
    <row r="48" spans="1:55" ht="20.100000000000001" customHeight="1" thickBot="1" x14ac:dyDescent="0.35">
      <c r="A48" s="34"/>
      <c r="B48" s="93" t="s">
        <v>73</v>
      </c>
      <c r="C48" s="94"/>
      <c r="D48" s="95" t="s">
        <v>149</v>
      </c>
      <c r="E48" s="95" t="s">
        <v>150</v>
      </c>
      <c r="F48" s="124">
        <v>114</v>
      </c>
      <c r="G48"/>
      <c r="H48" s="125">
        <f t="shared" si="8"/>
        <v>0</v>
      </c>
      <c r="I48" s="15">
        <f t="shared" si="9"/>
        <v>0</v>
      </c>
      <c r="K48" s="121"/>
      <c r="L48" s="121"/>
      <c r="M48" s="159"/>
      <c r="N48" s="159"/>
      <c r="O48" s="121"/>
      <c r="P48" s="121"/>
      <c r="Q48" s="121"/>
      <c r="R48" s="121"/>
      <c r="S48" s="121"/>
      <c r="T48" s="159"/>
      <c r="U48" s="159"/>
      <c r="V48" s="121"/>
      <c r="W48" s="121"/>
      <c r="X48" s="121"/>
      <c r="Y48" s="121"/>
      <c r="Z48" s="121"/>
      <c r="AA48" s="159"/>
      <c r="AB48" s="159"/>
      <c r="AC48" s="121"/>
      <c r="AD48" s="121"/>
      <c r="AE48" s="121"/>
      <c r="AF48" s="121"/>
      <c r="AG48" s="121"/>
      <c r="AH48" s="159"/>
      <c r="AI48" s="159"/>
      <c r="AJ48" s="121"/>
      <c r="AK48" s="121"/>
      <c r="AL48" s="121"/>
      <c r="AM48" s="121"/>
      <c r="AN48" s="121"/>
      <c r="AO48" s="159"/>
      <c r="AP48" s="155">
        <f t="shared" si="0"/>
        <v>0</v>
      </c>
      <c r="AQ48" s="155">
        <f t="shared" si="1"/>
        <v>0</v>
      </c>
      <c r="AR48" s="155">
        <f t="shared" si="2"/>
        <v>0</v>
      </c>
      <c r="AS48" s="155">
        <f t="shared" si="3"/>
        <v>0</v>
      </c>
      <c r="AT48" s="155" t="str">
        <f t="shared" si="4"/>
        <v>0</v>
      </c>
      <c r="AU48" s="155" t="str">
        <f t="shared" si="5"/>
        <v>0</v>
      </c>
      <c r="AV48" s="155" t="str">
        <f t="shared" si="6"/>
        <v>0</v>
      </c>
      <c r="AW48" s="155" t="str">
        <f t="shared" si="7"/>
        <v>0</v>
      </c>
      <c r="AX48" s="156"/>
      <c r="AY48" s="156"/>
      <c r="AZ48" s="156"/>
      <c r="BA48" s="156"/>
      <c r="BB48" s="156"/>
      <c r="BC48" s="156"/>
    </row>
    <row r="49" spans="1:55" ht="20.100000000000001" customHeight="1" thickBot="1" x14ac:dyDescent="0.35">
      <c r="A49" s="34"/>
      <c r="B49" s="93" t="s">
        <v>73</v>
      </c>
      <c r="C49" s="94"/>
      <c r="D49" s="95" t="s">
        <v>257</v>
      </c>
      <c r="E49" s="95" t="s">
        <v>258</v>
      </c>
      <c r="F49" s="124">
        <v>161</v>
      </c>
      <c r="G49"/>
      <c r="H49" s="125">
        <f t="shared" si="8"/>
        <v>0</v>
      </c>
      <c r="I49" s="15">
        <f t="shared" si="9"/>
        <v>0</v>
      </c>
      <c r="K49" s="121"/>
      <c r="L49" s="121"/>
      <c r="M49" s="159"/>
      <c r="N49" s="159"/>
      <c r="O49" s="121"/>
      <c r="P49" s="121"/>
      <c r="Q49" s="121"/>
      <c r="R49" s="121"/>
      <c r="S49" s="121"/>
      <c r="T49" s="159"/>
      <c r="U49" s="159"/>
      <c r="V49" s="121"/>
      <c r="W49" s="121"/>
      <c r="X49" s="121"/>
      <c r="Y49" s="121"/>
      <c r="Z49" s="121"/>
      <c r="AA49" s="159"/>
      <c r="AB49" s="159"/>
      <c r="AC49" s="121"/>
      <c r="AD49" s="121"/>
      <c r="AE49" s="121"/>
      <c r="AF49" s="121"/>
      <c r="AG49" s="121"/>
      <c r="AH49" s="159"/>
      <c r="AI49" s="159"/>
      <c r="AJ49" s="121"/>
      <c r="AK49" s="121"/>
      <c r="AL49" s="121"/>
      <c r="AM49" s="121"/>
      <c r="AN49" s="121"/>
      <c r="AO49" s="159"/>
      <c r="AP49" s="155">
        <f t="shared" si="0"/>
        <v>0</v>
      </c>
      <c r="AQ49" s="155">
        <f t="shared" si="1"/>
        <v>0</v>
      </c>
      <c r="AR49" s="155">
        <f t="shared" si="2"/>
        <v>0</v>
      </c>
      <c r="AS49" s="155">
        <f t="shared" si="3"/>
        <v>0</v>
      </c>
      <c r="AT49" s="155" t="str">
        <f t="shared" si="4"/>
        <v>0</v>
      </c>
      <c r="AU49" s="155" t="str">
        <f t="shared" si="5"/>
        <v>0</v>
      </c>
      <c r="AV49" s="155" t="str">
        <f t="shared" si="6"/>
        <v>0</v>
      </c>
      <c r="AW49" s="155" t="str">
        <f t="shared" si="7"/>
        <v>0</v>
      </c>
      <c r="AX49" s="156"/>
      <c r="AY49" s="156"/>
      <c r="AZ49" s="156"/>
      <c r="BA49" s="156"/>
      <c r="BB49" s="156"/>
      <c r="BC49" s="156"/>
    </row>
    <row r="50" spans="1:55" ht="22.5" customHeight="1" thickBot="1" x14ac:dyDescent="0.35">
      <c r="A50" s="34"/>
      <c r="B50" s="92" t="s">
        <v>72</v>
      </c>
      <c r="C50" s="90">
        <v>0.625</v>
      </c>
      <c r="D50" s="90" t="s">
        <v>153</v>
      </c>
      <c r="E50" s="90" t="s">
        <v>189</v>
      </c>
      <c r="F50" s="91"/>
      <c r="G50"/>
      <c r="H50" s="125">
        <f t="shared" si="8"/>
        <v>0</v>
      </c>
      <c r="I50" s="15">
        <f t="shared" si="9"/>
        <v>0</v>
      </c>
      <c r="K50" s="121"/>
      <c r="L50" s="121"/>
      <c r="M50" s="17"/>
      <c r="N50" s="17"/>
      <c r="O50" s="121"/>
      <c r="P50" s="121"/>
      <c r="Q50" s="121"/>
      <c r="R50" s="121"/>
      <c r="S50" s="121"/>
      <c r="T50" s="17"/>
      <c r="U50" s="17"/>
      <c r="V50" s="121"/>
      <c r="W50" s="121"/>
      <c r="X50" s="121"/>
      <c r="Y50" s="121"/>
      <c r="Z50" s="121"/>
      <c r="AA50" s="17"/>
      <c r="AB50" s="17"/>
      <c r="AC50" s="121"/>
      <c r="AD50" s="121"/>
      <c r="AE50" s="121"/>
      <c r="AF50" s="121"/>
      <c r="AG50" s="121"/>
      <c r="AH50" s="17"/>
      <c r="AI50" s="17"/>
      <c r="AJ50" s="121"/>
      <c r="AK50" s="121"/>
      <c r="AL50" s="121"/>
      <c r="AM50" s="121"/>
      <c r="AN50" s="121"/>
      <c r="AO50" s="17"/>
      <c r="AP50" s="155">
        <f t="shared" si="0"/>
        <v>0</v>
      </c>
      <c r="AQ50" s="155">
        <f t="shared" si="1"/>
        <v>0</v>
      </c>
      <c r="AR50" s="155">
        <f t="shared" si="2"/>
        <v>0</v>
      </c>
      <c r="AS50" s="155">
        <f t="shared" si="3"/>
        <v>0</v>
      </c>
      <c r="AT50" s="155" t="str">
        <f t="shared" si="4"/>
        <v>0</v>
      </c>
      <c r="AU50" s="155" t="str">
        <f t="shared" si="5"/>
        <v>0</v>
      </c>
      <c r="AV50" s="155" t="str">
        <f t="shared" si="6"/>
        <v>0</v>
      </c>
      <c r="AW50" s="155" t="str">
        <f t="shared" si="7"/>
        <v>0</v>
      </c>
      <c r="AX50" s="156"/>
      <c r="AY50" s="156"/>
      <c r="AZ50" s="156"/>
      <c r="BA50" s="156"/>
      <c r="BB50" s="156"/>
      <c r="BC50" s="156"/>
    </row>
    <row r="51" spans="1:55" ht="20.100000000000001" customHeight="1" thickBot="1" x14ac:dyDescent="0.35">
      <c r="A51" s="34"/>
      <c r="B51" s="92" t="s">
        <v>72</v>
      </c>
      <c r="C51" s="90">
        <v>0.64583333333333337</v>
      </c>
      <c r="D51" s="90" t="s">
        <v>188</v>
      </c>
      <c r="E51" s="90" t="s">
        <v>191</v>
      </c>
      <c r="F51" s="91"/>
      <c r="G51"/>
      <c r="H51" s="125">
        <f t="shared" si="8"/>
        <v>0</v>
      </c>
      <c r="I51" s="15">
        <f t="shared" si="9"/>
        <v>0</v>
      </c>
      <c r="K51" s="121"/>
      <c r="L51" s="121"/>
      <c r="M51" s="17"/>
      <c r="N51" s="17"/>
      <c r="O51" s="121"/>
      <c r="P51" s="121"/>
      <c r="Q51" s="121"/>
      <c r="R51" s="121"/>
      <c r="S51" s="121"/>
      <c r="T51" s="17"/>
      <c r="U51" s="17"/>
      <c r="V51" s="121"/>
      <c r="W51" s="121"/>
      <c r="X51" s="121"/>
      <c r="Y51" s="121"/>
      <c r="Z51" s="121"/>
      <c r="AA51" s="17"/>
      <c r="AB51" s="17"/>
      <c r="AC51" s="121"/>
      <c r="AD51" s="121"/>
      <c r="AE51" s="121"/>
      <c r="AF51" s="121"/>
      <c r="AG51" s="121"/>
      <c r="AH51" s="17"/>
      <c r="AI51" s="17"/>
      <c r="AJ51" s="121"/>
      <c r="AK51" s="121"/>
      <c r="AL51" s="121"/>
      <c r="AM51" s="121"/>
      <c r="AN51" s="121"/>
      <c r="AO51" s="17"/>
      <c r="AP51" s="155">
        <f t="shared" si="0"/>
        <v>0</v>
      </c>
      <c r="AQ51" s="155">
        <f t="shared" si="1"/>
        <v>0</v>
      </c>
      <c r="AR51" s="155">
        <f t="shared" si="2"/>
        <v>0</v>
      </c>
      <c r="AS51" s="155">
        <f t="shared" si="3"/>
        <v>0</v>
      </c>
      <c r="AT51" s="155" t="str">
        <f t="shared" si="4"/>
        <v>0</v>
      </c>
      <c r="AU51" s="155" t="str">
        <f t="shared" si="5"/>
        <v>0</v>
      </c>
      <c r="AV51" s="155" t="str">
        <f t="shared" si="6"/>
        <v>0</v>
      </c>
      <c r="AW51" s="155" t="str">
        <f t="shared" si="7"/>
        <v>0</v>
      </c>
      <c r="AX51" s="156"/>
      <c r="AY51" s="156"/>
      <c r="AZ51" s="156"/>
      <c r="BA51" s="156"/>
      <c r="BB51" s="156"/>
      <c r="BC51" s="156"/>
    </row>
    <row r="52" spans="1:55" ht="20.100000000000001" customHeight="1" thickBot="1" x14ac:dyDescent="0.35">
      <c r="A52" s="35"/>
      <c r="B52" s="92" t="s">
        <v>72</v>
      </c>
      <c r="C52" s="90">
        <v>0.66666666666666663</v>
      </c>
      <c r="D52" s="90" t="s">
        <v>237</v>
      </c>
      <c r="E52" s="90" t="s">
        <v>237</v>
      </c>
      <c r="F52" s="91"/>
      <c r="G52"/>
      <c r="H52" s="125">
        <f t="shared" si="8"/>
        <v>0</v>
      </c>
      <c r="I52" s="15">
        <f t="shared" si="9"/>
        <v>0</v>
      </c>
      <c r="K52" s="121"/>
      <c r="L52" s="121"/>
      <c r="M52" s="17"/>
      <c r="N52" s="17"/>
      <c r="O52" s="121"/>
      <c r="P52" s="121"/>
      <c r="Q52" s="121"/>
      <c r="R52" s="121"/>
      <c r="S52" s="121"/>
      <c r="T52" s="17"/>
      <c r="U52" s="17"/>
      <c r="V52" s="121"/>
      <c r="W52" s="121"/>
      <c r="X52" s="121"/>
      <c r="Y52" s="121"/>
      <c r="Z52" s="121"/>
      <c r="AA52" s="17"/>
      <c r="AB52" s="17"/>
      <c r="AC52" s="121"/>
      <c r="AD52" s="121"/>
      <c r="AE52" s="121"/>
      <c r="AF52" s="121"/>
      <c r="AG52" s="121"/>
      <c r="AH52" s="17"/>
      <c r="AI52" s="17"/>
      <c r="AJ52" s="121"/>
      <c r="AK52" s="121"/>
      <c r="AL52" s="121"/>
      <c r="AM52" s="121"/>
      <c r="AN52" s="121"/>
      <c r="AO52" s="17"/>
      <c r="AP52" s="155">
        <f t="shared" si="0"/>
        <v>0</v>
      </c>
      <c r="AQ52" s="155">
        <f t="shared" si="1"/>
        <v>0</v>
      </c>
      <c r="AR52" s="155">
        <f t="shared" si="2"/>
        <v>0</v>
      </c>
      <c r="AS52" s="155">
        <f t="shared" si="3"/>
        <v>0</v>
      </c>
      <c r="AT52" s="155" t="str">
        <f t="shared" si="4"/>
        <v>0</v>
      </c>
      <c r="AU52" s="155" t="str">
        <f t="shared" si="5"/>
        <v>0</v>
      </c>
      <c r="AV52" s="155" t="str">
        <f t="shared" si="6"/>
        <v>0</v>
      </c>
      <c r="AW52" s="155" t="str">
        <f t="shared" si="7"/>
        <v>0</v>
      </c>
      <c r="AX52" s="156"/>
      <c r="AY52" s="156"/>
      <c r="AZ52" s="156"/>
      <c r="BA52" s="156"/>
      <c r="BB52" s="156"/>
      <c r="BC52" s="156"/>
    </row>
    <row r="53" spans="1:55" ht="20.100000000000001" customHeight="1" thickBot="1" x14ac:dyDescent="0.35">
      <c r="A53" s="34"/>
      <c r="B53" s="92" t="s">
        <v>72</v>
      </c>
      <c r="C53" s="90">
        <v>0.6875</v>
      </c>
      <c r="D53" s="90" t="s">
        <v>201</v>
      </c>
      <c r="E53" s="90" t="s">
        <v>301</v>
      </c>
      <c r="F53" s="91"/>
      <c r="G53"/>
      <c r="H53" s="125">
        <f t="shared" si="8"/>
        <v>0</v>
      </c>
      <c r="I53" s="15">
        <f t="shared" si="9"/>
        <v>0</v>
      </c>
      <c r="K53" s="121"/>
      <c r="L53" s="121"/>
      <c r="M53" s="17"/>
      <c r="N53" s="191"/>
      <c r="O53" s="121"/>
      <c r="P53" s="121"/>
      <c r="Q53" s="121"/>
      <c r="R53" s="121"/>
      <c r="S53" s="121"/>
      <c r="T53" s="17"/>
      <c r="U53" s="191"/>
      <c r="V53" s="121"/>
      <c r="W53" s="121"/>
      <c r="X53" s="121"/>
      <c r="Y53" s="121"/>
      <c r="Z53" s="121"/>
      <c r="AA53" s="17"/>
      <c r="AB53" s="191"/>
      <c r="AC53" s="121"/>
      <c r="AD53" s="121"/>
      <c r="AE53" s="121"/>
      <c r="AF53" s="121"/>
      <c r="AG53" s="121"/>
      <c r="AH53" s="17"/>
      <c r="AI53" s="191"/>
      <c r="AJ53" s="121"/>
      <c r="AK53" s="121"/>
      <c r="AL53" s="121"/>
      <c r="AM53" s="121"/>
      <c r="AN53" s="121"/>
      <c r="AO53" s="17"/>
      <c r="AP53" s="155">
        <f t="shared" si="0"/>
        <v>0</v>
      </c>
      <c r="AQ53" s="155">
        <f t="shared" si="1"/>
        <v>0</v>
      </c>
      <c r="AR53" s="155">
        <f t="shared" si="2"/>
        <v>0</v>
      </c>
      <c r="AS53" s="155">
        <f t="shared" si="3"/>
        <v>0</v>
      </c>
      <c r="AT53" s="155" t="str">
        <f t="shared" si="4"/>
        <v>0</v>
      </c>
      <c r="AU53" s="155" t="str">
        <f t="shared" si="5"/>
        <v>0</v>
      </c>
      <c r="AV53" s="155" t="str">
        <f t="shared" si="6"/>
        <v>0</v>
      </c>
      <c r="AW53" s="155" t="str">
        <f t="shared" si="7"/>
        <v>0</v>
      </c>
      <c r="AX53" s="156"/>
      <c r="AY53" s="156"/>
      <c r="AZ53" s="156"/>
      <c r="BA53" s="156"/>
      <c r="BB53" s="156"/>
      <c r="BC53" s="156"/>
    </row>
    <row r="54" spans="1:55" ht="20.100000000000001" customHeight="1" thickBot="1" x14ac:dyDescent="0.35">
      <c r="A54" s="34"/>
      <c r="B54" s="93" t="s">
        <v>73</v>
      </c>
      <c r="C54" s="94"/>
      <c r="D54" s="94" t="s">
        <v>133</v>
      </c>
      <c r="E54" s="94" t="s">
        <v>208</v>
      </c>
      <c r="F54" s="124">
        <v>199</v>
      </c>
      <c r="G54"/>
      <c r="H54" s="125">
        <f t="shared" si="8"/>
        <v>0</v>
      </c>
      <c r="I54" s="15">
        <f t="shared" si="9"/>
        <v>0</v>
      </c>
      <c r="K54" s="121"/>
      <c r="L54" s="121"/>
      <c r="M54" s="159"/>
      <c r="N54" s="159"/>
      <c r="O54" s="121"/>
      <c r="P54" s="121"/>
      <c r="Q54" s="121"/>
      <c r="R54" s="121"/>
      <c r="S54" s="121"/>
      <c r="T54" s="159"/>
      <c r="U54" s="159"/>
      <c r="V54" s="121"/>
      <c r="W54" s="121"/>
      <c r="X54" s="121"/>
      <c r="Y54" s="121"/>
      <c r="Z54" s="121"/>
      <c r="AA54" s="159"/>
      <c r="AB54" s="159"/>
      <c r="AC54" s="121"/>
      <c r="AD54" s="121"/>
      <c r="AE54" s="121"/>
      <c r="AF54" s="121"/>
      <c r="AG54" s="121"/>
      <c r="AH54" s="159"/>
      <c r="AI54" s="159"/>
      <c r="AJ54" s="121"/>
      <c r="AK54" s="121"/>
      <c r="AL54" s="121"/>
      <c r="AM54" s="121"/>
      <c r="AN54" s="121"/>
      <c r="AO54" s="159"/>
      <c r="AP54" s="155">
        <f t="shared" si="0"/>
        <v>0</v>
      </c>
      <c r="AQ54" s="155">
        <f t="shared" si="1"/>
        <v>0</v>
      </c>
      <c r="AR54" s="155">
        <f t="shared" si="2"/>
        <v>0</v>
      </c>
      <c r="AS54" s="155">
        <f t="shared" si="3"/>
        <v>0</v>
      </c>
      <c r="AT54" s="155" t="str">
        <f t="shared" si="4"/>
        <v>0</v>
      </c>
      <c r="AU54" s="155" t="str">
        <f t="shared" si="5"/>
        <v>0</v>
      </c>
      <c r="AV54" s="155" t="str">
        <f t="shared" si="6"/>
        <v>0</v>
      </c>
      <c r="AW54" s="155" t="str">
        <f t="shared" si="7"/>
        <v>0</v>
      </c>
      <c r="AX54" s="156"/>
      <c r="AY54" s="156"/>
      <c r="AZ54" s="156"/>
      <c r="BA54" s="156"/>
      <c r="BB54" s="156"/>
      <c r="BC54" s="156"/>
    </row>
    <row r="55" spans="1:55" ht="20.100000000000001" customHeight="1" thickBot="1" x14ac:dyDescent="0.35">
      <c r="A55" s="34"/>
      <c r="B55" s="92" t="s">
        <v>72</v>
      </c>
      <c r="C55" s="90">
        <v>0.72916666666666663</v>
      </c>
      <c r="D55" s="90" t="s">
        <v>79</v>
      </c>
      <c r="E55" s="90" t="s">
        <v>264</v>
      </c>
      <c r="F55" s="91"/>
      <c r="G55"/>
      <c r="H55" s="125">
        <f t="shared" si="8"/>
        <v>0</v>
      </c>
      <c r="I55" s="15">
        <f t="shared" si="9"/>
        <v>0</v>
      </c>
      <c r="K55" s="121"/>
      <c r="L55" s="121"/>
      <c r="M55" s="17"/>
      <c r="N55" s="17"/>
      <c r="O55" s="121"/>
      <c r="P55" s="121"/>
      <c r="Q55" s="121"/>
      <c r="R55" s="121"/>
      <c r="S55" s="121"/>
      <c r="T55" s="17"/>
      <c r="U55" s="17"/>
      <c r="V55" s="121"/>
      <c r="W55" s="121"/>
      <c r="X55" s="121"/>
      <c r="Y55" s="121"/>
      <c r="Z55" s="121"/>
      <c r="AA55" s="17"/>
      <c r="AB55" s="17"/>
      <c r="AC55" s="121"/>
      <c r="AD55" s="121"/>
      <c r="AE55" s="121"/>
      <c r="AF55" s="121"/>
      <c r="AG55" s="121"/>
      <c r="AH55" s="17"/>
      <c r="AI55" s="17"/>
      <c r="AJ55" s="121"/>
      <c r="AK55" s="121"/>
      <c r="AL55" s="121"/>
      <c r="AM55" s="121"/>
      <c r="AN55" s="121"/>
      <c r="AO55" s="17"/>
      <c r="AP55" s="155">
        <f t="shared" si="0"/>
        <v>0</v>
      </c>
      <c r="AQ55" s="155">
        <f t="shared" si="1"/>
        <v>0</v>
      </c>
      <c r="AR55" s="155">
        <f t="shared" si="2"/>
        <v>0</v>
      </c>
      <c r="AS55" s="155">
        <f t="shared" si="3"/>
        <v>0</v>
      </c>
      <c r="AT55" s="155" t="str">
        <f t="shared" si="4"/>
        <v>0</v>
      </c>
      <c r="AU55" s="155" t="str">
        <f t="shared" si="5"/>
        <v>0</v>
      </c>
      <c r="AV55" s="155" t="str">
        <f t="shared" si="6"/>
        <v>0</v>
      </c>
      <c r="AW55" s="155" t="str">
        <f t="shared" si="7"/>
        <v>0</v>
      </c>
      <c r="AX55" s="156"/>
      <c r="AY55" s="156"/>
      <c r="AZ55" s="156"/>
      <c r="BA55" s="156"/>
      <c r="BB55" s="156"/>
      <c r="BC55" s="156"/>
    </row>
    <row r="56" spans="1:55" ht="20.100000000000001" customHeight="1" thickBot="1" x14ac:dyDescent="0.35">
      <c r="A56" s="34"/>
      <c r="B56" s="93" t="s">
        <v>73</v>
      </c>
      <c r="C56" s="94"/>
      <c r="D56" s="94" t="s">
        <v>259</v>
      </c>
      <c r="E56" s="94" t="s">
        <v>260</v>
      </c>
      <c r="F56" s="124">
        <v>222</v>
      </c>
      <c r="G56"/>
      <c r="H56" s="125">
        <f t="shared" si="8"/>
        <v>0</v>
      </c>
      <c r="I56" s="15">
        <f t="shared" si="9"/>
        <v>0</v>
      </c>
      <c r="K56" s="121"/>
      <c r="L56" s="121"/>
      <c r="M56" s="159"/>
      <c r="N56" s="159"/>
      <c r="O56" s="121"/>
      <c r="P56" s="121"/>
      <c r="Q56" s="121"/>
      <c r="R56" s="121"/>
      <c r="S56" s="121"/>
      <c r="T56" s="159"/>
      <c r="U56" s="159"/>
      <c r="V56" s="121"/>
      <c r="W56" s="121"/>
      <c r="X56" s="121"/>
      <c r="Y56" s="121"/>
      <c r="Z56" s="121"/>
      <c r="AA56" s="159"/>
      <c r="AB56" s="159"/>
      <c r="AC56" s="121"/>
      <c r="AD56" s="121"/>
      <c r="AE56" s="121"/>
      <c r="AF56" s="121"/>
      <c r="AG56" s="121"/>
      <c r="AH56" s="159"/>
      <c r="AI56" s="159"/>
      <c r="AJ56" s="121"/>
      <c r="AK56" s="121"/>
      <c r="AL56" s="121"/>
      <c r="AM56" s="121"/>
      <c r="AN56" s="121"/>
      <c r="AO56" s="159"/>
      <c r="AP56" s="155">
        <f t="shared" si="0"/>
        <v>0</v>
      </c>
      <c r="AQ56" s="155">
        <f t="shared" si="1"/>
        <v>0</v>
      </c>
      <c r="AR56" s="155">
        <f t="shared" si="2"/>
        <v>0</v>
      </c>
      <c r="AS56" s="155">
        <f t="shared" si="3"/>
        <v>0</v>
      </c>
      <c r="AT56" s="155" t="str">
        <f t="shared" si="4"/>
        <v>0</v>
      </c>
      <c r="AU56" s="155" t="str">
        <f t="shared" si="5"/>
        <v>0</v>
      </c>
      <c r="AV56" s="155" t="str">
        <f t="shared" si="6"/>
        <v>0</v>
      </c>
      <c r="AW56" s="155" t="str">
        <f t="shared" si="7"/>
        <v>0</v>
      </c>
      <c r="AX56" s="156"/>
      <c r="AY56" s="156"/>
      <c r="AZ56" s="156"/>
      <c r="BA56" s="156"/>
      <c r="BB56" s="156"/>
      <c r="BC56" s="156"/>
    </row>
    <row r="57" spans="1:55" ht="20.100000000000001" customHeight="1" thickBot="1" x14ac:dyDescent="0.35">
      <c r="A57" s="34"/>
      <c r="B57" s="92" t="s">
        <v>72</v>
      </c>
      <c r="C57" s="90">
        <v>0.77083333333333337</v>
      </c>
      <c r="D57" s="127" t="s">
        <v>271</v>
      </c>
      <c r="E57" s="90" t="s">
        <v>271</v>
      </c>
      <c r="F57" s="91"/>
      <c r="G57"/>
      <c r="H57" s="125">
        <f t="shared" si="8"/>
        <v>0</v>
      </c>
      <c r="I57" s="15">
        <f t="shared" si="9"/>
        <v>0</v>
      </c>
      <c r="K57" s="121"/>
      <c r="L57" s="121"/>
      <c r="M57" s="17"/>
      <c r="N57" s="17"/>
      <c r="O57" s="121"/>
      <c r="P57" s="121"/>
      <c r="Q57" s="121"/>
      <c r="R57" s="121"/>
      <c r="S57" s="121"/>
      <c r="T57" s="17"/>
      <c r="U57" s="17"/>
      <c r="V57" s="121"/>
      <c r="W57" s="121"/>
      <c r="X57" s="121"/>
      <c r="Y57" s="121"/>
      <c r="Z57" s="121"/>
      <c r="AA57" s="17"/>
      <c r="AB57" s="17"/>
      <c r="AC57" s="121"/>
      <c r="AD57" s="121"/>
      <c r="AE57" s="121"/>
      <c r="AF57" s="121"/>
      <c r="AG57" s="121"/>
      <c r="AH57" s="17"/>
      <c r="AI57" s="17"/>
      <c r="AJ57" s="121"/>
      <c r="AK57" s="121"/>
      <c r="AL57" s="121"/>
      <c r="AM57" s="121"/>
      <c r="AN57" s="121"/>
      <c r="AO57" s="17"/>
      <c r="AP57" s="155">
        <f t="shared" si="0"/>
        <v>0</v>
      </c>
      <c r="AQ57" s="155">
        <f t="shared" si="1"/>
        <v>0</v>
      </c>
      <c r="AR57" s="155">
        <f t="shared" si="2"/>
        <v>0</v>
      </c>
      <c r="AS57" s="155">
        <f t="shared" si="3"/>
        <v>0</v>
      </c>
      <c r="AT57" s="155" t="str">
        <f t="shared" si="4"/>
        <v>0</v>
      </c>
      <c r="AU57" s="155" t="str">
        <f t="shared" si="5"/>
        <v>0</v>
      </c>
      <c r="AV57" s="155" t="str">
        <f t="shared" si="6"/>
        <v>0</v>
      </c>
      <c r="AW57" s="155" t="str">
        <f t="shared" si="7"/>
        <v>0</v>
      </c>
      <c r="AX57" s="156"/>
      <c r="AY57" s="156"/>
      <c r="AZ57" s="156"/>
      <c r="BA57" s="156"/>
      <c r="BB57" s="156"/>
      <c r="BC57" s="156"/>
    </row>
    <row r="58" spans="1:55" ht="20.100000000000001" customHeight="1" thickBot="1" x14ac:dyDescent="0.35">
      <c r="A58" s="34"/>
      <c r="B58" s="93" t="s">
        <v>73</v>
      </c>
      <c r="C58" s="94"/>
      <c r="D58" s="94" t="s">
        <v>261</v>
      </c>
      <c r="E58" s="94" t="s">
        <v>262</v>
      </c>
      <c r="F58" s="124">
        <v>291</v>
      </c>
      <c r="G58"/>
      <c r="H58" s="125">
        <f t="shared" si="8"/>
        <v>0</v>
      </c>
      <c r="I58" s="15">
        <f t="shared" si="9"/>
        <v>0</v>
      </c>
      <c r="K58" s="121"/>
      <c r="L58" s="121"/>
      <c r="M58" s="159"/>
      <c r="N58" s="159"/>
      <c r="O58" s="121"/>
      <c r="P58" s="121"/>
      <c r="Q58" s="121"/>
      <c r="R58" s="121"/>
      <c r="S58" s="121"/>
      <c r="T58" s="159"/>
      <c r="U58" s="159"/>
      <c r="V58" s="121"/>
      <c r="W58" s="121"/>
      <c r="X58" s="121"/>
      <c r="Y58" s="121"/>
      <c r="Z58" s="121"/>
      <c r="AA58" s="159"/>
      <c r="AB58" s="159"/>
      <c r="AC58" s="121"/>
      <c r="AD58" s="121"/>
      <c r="AE58" s="121"/>
      <c r="AF58" s="121"/>
      <c r="AG58" s="121"/>
      <c r="AH58" s="159"/>
      <c r="AI58" s="159"/>
      <c r="AJ58" s="121"/>
      <c r="AK58" s="121"/>
      <c r="AL58" s="121"/>
      <c r="AM58" s="121"/>
      <c r="AN58" s="121"/>
      <c r="AO58" s="159"/>
      <c r="AP58" s="155">
        <f t="shared" si="0"/>
        <v>0</v>
      </c>
      <c r="AQ58" s="155">
        <f t="shared" si="1"/>
        <v>0</v>
      </c>
      <c r="AR58" s="155">
        <f t="shared" si="2"/>
        <v>0</v>
      </c>
      <c r="AS58" s="155">
        <f t="shared" si="3"/>
        <v>0</v>
      </c>
      <c r="AT58" s="155" t="str">
        <f t="shared" si="4"/>
        <v>0</v>
      </c>
      <c r="AU58" s="155" t="str">
        <f t="shared" si="5"/>
        <v>0</v>
      </c>
      <c r="AV58" s="155" t="str">
        <f t="shared" si="6"/>
        <v>0</v>
      </c>
      <c r="AW58" s="155" t="str">
        <f t="shared" si="7"/>
        <v>0</v>
      </c>
      <c r="AX58" s="156"/>
      <c r="AY58" s="156"/>
      <c r="AZ58" s="156"/>
      <c r="BA58" s="156"/>
      <c r="BB58" s="156"/>
      <c r="BC58" s="156"/>
    </row>
    <row r="59" spans="1:55" ht="20.100000000000001" customHeight="1" thickBot="1" x14ac:dyDescent="0.35">
      <c r="A59" s="35"/>
      <c r="B59" s="92" t="s">
        <v>72</v>
      </c>
      <c r="C59" s="90">
        <v>0.79166666666666663</v>
      </c>
      <c r="D59" s="90" t="s">
        <v>254</v>
      </c>
      <c r="E59" s="90" t="s">
        <v>254</v>
      </c>
      <c r="F59" s="91"/>
      <c r="G59"/>
      <c r="H59" s="125">
        <f t="shared" si="8"/>
        <v>0</v>
      </c>
      <c r="I59" s="15">
        <f t="shared" si="9"/>
        <v>0</v>
      </c>
      <c r="K59" s="121"/>
      <c r="L59" s="121"/>
      <c r="M59" s="17"/>
      <c r="N59" s="17"/>
      <c r="O59" s="121"/>
      <c r="P59" s="121"/>
      <c r="Q59" s="121"/>
      <c r="R59" s="121"/>
      <c r="S59" s="121"/>
      <c r="T59" s="17"/>
      <c r="U59" s="17"/>
      <c r="V59" s="121"/>
      <c r="W59" s="121"/>
      <c r="X59" s="121"/>
      <c r="Y59" s="121"/>
      <c r="Z59" s="121"/>
      <c r="AA59" s="17"/>
      <c r="AB59" s="17"/>
      <c r="AC59" s="121"/>
      <c r="AD59" s="121"/>
      <c r="AE59" s="121"/>
      <c r="AF59" s="121"/>
      <c r="AG59" s="121"/>
      <c r="AH59" s="17"/>
      <c r="AI59" s="17"/>
      <c r="AJ59" s="121"/>
      <c r="AK59" s="121"/>
      <c r="AL59" s="121"/>
      <c r="AM59" s="121"/>
      <c r="AN59" s="121"/>
      <c r="AO59" s="17"/>
      <c r="AP59" s="155">
        <f t="shared" si="0"/>
        <v>0</v>
      </c>
      <c r="AQ59" s="155">
        <f t="shared" si="1"/>
        <v>0</v>
      </c>
      <c r="AR59" s="155">
        <f t="shared" si="2"/>
        <v>0</v>
      </c>
      <c r="AS59" s="155">
        <f t="shared" si="3"/>
        <v>0</v>
      </c>
      <c r="AT59" s="155" t="str">
        <f t="shared" si="4"/>
        <v>0</v>
      </c>
      <c r="AU59" s="155" t="str">
        <f t="shared" si="5"/>
        <v>0</v>
      </c>
      <c r="AV59" s="155" t="str">
        <f t="shared" si="6"/>
        <v>0</v>
      </c>
      <c r="AW59" s="155" t="str">
        <f t="shared" si="7"/>
        <v>0</v>
      </c>
      <c r="AX59" s="156"/>
      <c r="AY59" s="156"/>
      <c r="AZ59" s="156"/>
      <c r="BA59" s="156"/>
      <c r="BB59" s="156"/>
      <c r="BC59" s="156"/>
    </row>
    <row r="60" spans="1:55" ht="20.100000000000001" customHeight="1" thickBot="1" x14ac:dyDescent="0.35">
      <c r="A60" s="35"/>
      <c r="B60" s="93" t="s">
        <v>73</v>
      </c>
      <c r="C60" s="94"/>
      <c r="D60" s="94" t="s">
        <v>267</v>
      </c>
      <c r="E60" s="94" t="s">
        <v>268</v>
      </c>
      <c r="F60" s="124">
        <v>77</v>
      </c>
      <c r="G60"/>
      <c r="H60" s="125">
        <f t="shared" si="8"/>
        <v>0</v>
      </c>
      <c r="I60" s="15">
        <f t="shared" si="9"/>
        <v>0</v>
      </c>
      <c r="K60" s="121"/>
      <c r="L60" s="121"/>
      <c r="M60" s="159"/>
      <c r="N60" s="159"/>
      <c r="O60" s="121"/>
      <c r="P60" s="121"/>
      <c r="Q60" s="121"/>
      <c r="R60" s="121"/>
      <c r="S60" s="121"/>
      <c r="T60" s="159"/>
      <c r="U60" s="159"/>
      <c r="V60" s="121"/>
      <c r="W60" s="121"/>
      <c r="X60" s="121"/>
      <c r="Y60" s="121"/>
      <c r="Z60" s="121"/>
      <c r="AA60" s="159"/>
      <c r="AB60" s="159"/>
      <c r="AC60" s="121"/>
      <c r="AD60" s="121"/>
      <c r="AE60" s="121"/>
      <c r="AF60" s="121"/>
      <c r="AG60" s="121"/>
      <c r="AH60" s="159"/>
      <c r="AI60" s="159"/>
      <c r="AJ60" s="121"/>
      <c r="AK60" s="121"/>
      <c r="AL60" s="121"/>
      <c r="AM60" s="121"/>
      <c r="AN60" s="121"/>
      <c r="AO60" s="159"/>
      <c r="AP60" s="155">
        <f t="shared" si="0"/>
        <v>0</v>
      </c>
      <c r="AQ60" s="155">
        <f t="shared" si="1"/>
        <v>0</v>
      </c>
      <c r="AR60" s="155">
        <f t="shared" si="2"/>
        <v>0</v>
      </c>
      <c r="AS60" s="155">
        <f>COUNTIF(K60:AO60,"d")</f>
        <v>0</v>
      </c>
      <c r="AT60" s="155" t="str">
        <f t="shared" si="4"/>
        <v>0</v>
      </c>
      <c r="AU60" s="155" t="str">
        <f t="shared" si="5"/>
        <v>0</v>
      </c>
      <c r="AV60" s="155" t="str">
        <f t="shared" si="6"/>
        <v>0</v>
      </c>
      <c r="AW60" s="155" t="str">
        <f t="shared" si="7"/>
        <v>0</v>
      </c>
      <c r="AX60" s="156"/>
      <c r="AY60" s="156"/>
      <c r="AZ60" s="156"/>
      <c r="BA60" s="156"/>
      <c r="BB60" s="156"/>
      <c r="BC60" s="156"/>
    </row>
    <row r="61" spans="1:55" ht="20.100000000000001" customHeight="1" thickBot="1" x14ac:dyDescent="0.35">
      <c r="A61" s="34"/>
      <c r="B61" s="92" t="s">
        <v>72</v>
      </c>
      <c r="C61" s="90">
        <v>0.8125</v>
      </c>
      <c r="D61" s="90" t="s">
        <v>238</v>
      </c>
      <c r="E61" s="90" t="s">
        <v>238</v>
      </c>
      <c r="F61" s="91"/>
      <c r="G61"/>
      <c r="H61" s="125">
        <f t="shared" si="8"/>
        <v>0</v>
      </c>
      <c r="I61" s="15">
        <f t="shared" si="9"/>
        <v>0</v>
      </c>
      <c r="K61" s="121"/>
      <c r="L61" s="121"/>
      <c r="M61" s="17"/>
      <c r="N61" s="17"/>
      <c r="O61" s="121"/>
      <c r="P61" s="121"/>
      <c r="Q61" s="121"/>
      <c r="R61" s="121"/>
      <c r="S61" s="121"/>
      <c r="T61" s="17"/>
      <c r="U61" s="17"/>
      <c r="V61" s="121"/>
      <c r="W61" s="121"/>
      <c r="X61" s="121"/>
      <c r="Y61" s="121"/>
      <c r="Z61" s="121"/>
      <c r="AA61" s="17"/>
      <c r="AB61" s="17"/>
      <c r="AC61" s="121"/>
      <c r="AD61" s="121"/>
      <c r="AE61" s="121"/>
      <c r="AF61" s="121"/>
      <c r="AG61" s="121"/>
      <c r="AH61" s="17"/>
      <c r="AI61" s="17"/>
      <c r="AJ61" s="121"/>
      <c r="AK61" s="121"/>
      <c r="AL61" s="121"/>
      <c r="AM61" s="121"/>
      <c r="AN61" s="121"/>
      <c r="AO61" s="17"/>
      <c r="AP61" s="155">
        <f t="shared" si="0"/>
        <v>0</v>
      </c>
      <c r="AQ61" s="155">
        <f t="shared" si="1"/>
        <v>0</v>
      </c>
      <c r="AR61" s="155">
        <f t="shared" si="2"/>
        <v>0</v>
      </c>
      <c r="AS61" s="155">
        <f t="shared" si="3"/>
        <v>0</v>
      </c>
      <c r="AT61" s="155" t="str">
        <f t="shared" si="4"/>
        <v>0</v>
      </c>
      <c r="AU61" s="155" t="str">
        <f t="shared" si="5"/>
        <v>0</v>
      </c>
      <c r="AV61" s="155" t="str">
        <f t="shared" si="6"/>
        <v>0</v>
      </c>
      <c r="AW61" s="155" t="str">
        <f t="shared" si="7"/>
        <v>0</v>
      </c>
      <c r="AX61" s="156"/>
      <c r="AY61" s="156"/>
      <c r="AZ61" s="156"/>
      <c r="BA61" s="156"/>
      <c r="BB61" s="156"/>
      <c r="BC61" s="156"/>
    </row>
    <row r="62" spans="1:55" ht="20.100000000000001" customHeight="1" thickBot="1" x14ac:dyDescent="0.35">
      <c r="A62" s="35"/>
      <c r="B62" s="93" t="s">
        <v>73</v>
      </c>
      <c r="C62" s="94"/>
      <c r="D62" s="94" t="s">
        <v>209</v>
      </c>
      <c r="E62" s="94" t="s">
        <v>210</v>
      </c>
      <c r="F62" s="124">
        <v>122</v>
      </c>
      <c r="G62"/>
      <c r="H62" s="125">
        <f t="shared" si="8"/>
        <v>0</v>
      </c>
      <c r="I62" s="15">
        <f t="shared" si="9"/>
        <v>0</v>
      </c>
      <c r="K62" s="121"/>
      <c r="L62" s="121"/>
      <c r="M62" s="159"/>
      <c r="N62" s="159"/>
      <c r="O62" s="121"/>
      <c r="P62" s="121"/>
      <c r="Q62" s="121"/>
      <c r="R62" s="121"/>
      <c r="S62" s="121"/>
      <c r="T62" s="159"/>
      <c r="U62" s="159"/>
      <c r="V62" s="121"/>
      <c r="W62" s="121"/>
      <c r="X62" s="121"/>
      <c r="Y62" s="121"/>
      <c r="Z62" s="121"/>
      <c r="AA62" s="159"/>
      <c r="AB62" s="159"/>
      <c r="AC62" s="121"/>
      <c r="AD62" s="121"/>
      <c r="AE62" s="121"/>
      <c r="AF62" s="121"/>
      <c r="AG62" s="121"/>
      <c r="AH62" s="159"/>
      <c r="AI62" s="159"/>
      <c r="AJ62" s="121"/>
      <c r="AK62" s="121"/>
      <c r="AL62" s="121"/>
      <c r="AM62" s="121"/>
      <c r="AN62" s="121"/>
      <c r="AO62" s="159"/>
      <c r="AP62" s="155">
        <f t="shared" si="0"/>
        <v>0</v>
      </c>
      <c r="AQ62" s="155">
        <f t="shared" si="1"/>
        <v>0</v>
      </c>
      <c r="AR62" s="155">
        <f t="shared" si="2"/>
        <v>0</v>
      </c>
      <c r="AS62" s="155">
        <f t="shared" si="3"/>
        <v>0</v>
      </c>
      <c r="AT62" s="155" t="str">
        <f t="shared" si="4"/>
        <v>0</v>
      </c>
      <c r="AU62" s="155" t="str">
        <f t="shared" si="5"/>
        <v>0</v>
      </c>
      <c r="AV62" s="155" t="str">
        <f t="shared" si="6"/>
        <v>0</v>
      </c>
      <c r="AW62" s="155" t="str">
        <f t="shared" si="7"/>
        <v>0</v>
      </c>
      <c r="AX62" s="156"/>
      <c r="AY62" s="156"/>
      <c r="AZ62" s="156"/>
      <c r="BA62" s="156"/>
      <c r="BB62" s="156"/>
      <c r="BC62" s="156"/>
    </row>
    <row r="63" spans="1:55" ht="20.100000000000001" customHeight="1" thickBot="1" x14ac:dyDescent="0.35">
      <c r="A63" s="35"/>
      <c r="B63" s="93" t="s">
        <v>73</v>
      </c>
      <c r="C63" s="94"/>
      <c r="D63" s="94" t="s">
        <v>255</v>
      </c>
      <c r="E63" s="94" t="s">
        <v>256</v>
      </c>
      <c r="F63" s="124">
        <v>155</v>
      </c>
      <c r="G63"/>
      <c r="H63" s="125">
        <f t="shared" si="8"/>
        <v>0</v>
      </c>
      <c r="I63" s="15">
        <f t="shared" si="9"/>
        <v>0</v>
      </c>
      <c r="K63" s="121"/>
      <c r="L63" s="121"/>
      <c r="M63" s="159"/>
      <c r="N63" s="159"/>
      <c r="O63" s="121"/>
      <c r="P63" s="121"/>
      <c r="Q63" s="121"/>
      <c r="R63" s="121"/>
      <c r="S63" s="121"/>
      <c r="T63" s="159"/>
      <c r="U63" s="159"/>
      <c r="V63" s="121"/>
      <c r="W63" s="121"/>
      <c r="X63" s="121"/>
      <c r="Y63" s="121"/>
      <c r="Z63" s="121"/>
      <c r="AA63" s="159"/>
      <c r="AB63" s="159"/>
      <c r="AC63" s="121"/>
      <c r="AD63" s="121"/>
      <c r="AE63" s="121"/>
      <c r="AF63" s="121"/>
      <c r="AG63" s="121"/>
      <c r="AH63" s="159"/>
      <c r="AI63" s="159"/>
      <c r="AJ63" s="121"/>
      <c r="AK63" s="121"/>
      <c r="AL63" s="121"/>
      <c r="AM63" s="121"/>
      <c r="AN63" s="121"/>
      <c r="AO63" s="159"/>
      <c r="AP63" s="155">
        <f t="shared" si="0"/>
        <v>0</v>
      </c>
      <c r="AQ63" s="155">
        <f t="shared" si="1"/>
        <v>0</v>
      </c>
      <c r="AR63" s="155">
        <f t="shared" si="2"/>
        <v>0</v>
      </c>
      <c r="AS63" s="155">
        <f t="shared" si="3"/>
        <v>0</v>
      </c>
      <c r="AT63" s="155" t="str">
        <f t="shared" si="4"/>
        <v>0</v>
      </c>
      <c r="AU63" s="155" t="str">
        <f t="shared" si="5"/>
        <v>0</v>
      </c>
      <c r="AV63" s="155" t="str">
        <f t="shared" si="6"/>
        <v>0</v>
      </c>
      <c r="AW63" s="155" t="str">
        <f t="shared" si="7"/>
        <v>0</v>
      </c>
      <c r="AX63" s="156"/>
      <c r="AY63" s="156"/>
      <c r="AZ63" s="156"/>
      <c r="BA63" s="156"/>
      <c r="BB63" s="156"/>
      <c r="BC63" s="156"/>
    </row>
    <row r="64" spans="1:55" ht="20.100000000000001" customHeight="1" thickBot="1" x14ac:dyDescent="0.35">
      <c r="A64" s="35"/>
      <c r="B64" s="93" t="s">
        <v>73</v>
      </c>
      <c r="C64" s="94"/>
      <c r="D64" s="94" t="s">
        <v>134</v>
      </c>
      <c r="E64" s="94" t="s">
        <v>140</v>
      </c>
      <c r="F64" s="124">
        <v>276</v>
      </c>
      <c r="G64"/>
      <c r="H64" s="125">
        <f t="shared" si="8"/>
        <v>0</v>
      </c>
      <c r="I64" s="15">
        <f t="shared" si="9"/>
        <v>0</v>
      </c>
      <c r="K64" s="121"/>
      <c r="L64" s="121"/>
      <c r="M64" s="159"/>
      <c r="N64" s="159"/>
      <c r="O64" s="121"/>
      <c r="P64" s="121"/>
      <c r="Q64" s="121"/>
      <c r="R64" s="121"/>
      <c r="S64" s="121"/>
      <c r="T64" s="159"/>
      <c r="U64" s="159"/>
      <c r="V64" s="121"/>
      <c r="W64" s="121"/>
      <c r="X64" s="121"/>
      <c r="Y64" s="121"/>
      <c r="Z64" s="121"/>
      <c r="AA64" s="159"/>
      <c r="AB64" s="159"/>
      <c r="AC64" s="121"/>
      <c r="AD64" s="121"/>
      <c r="AE64" s="121"/>
      <c r="AF64" s="121"/>
      <c r="AG64" s="121"/>
      <c r="AH64" s="159"/>
      <c r="AI64" s="159"/>
      <c r="AJ64" s="121"/>
      <c r="AK64" s="121"/>
      <c r="AL64" s="121"/>
      <c r="AM64" s="121"/>
      <c r="AN64" s="121"/>
      <c r="AO64" s="159"/>
      <c r="AP64" s="155">
        <f t="shared" si="0"/>
        <v>0</v>
      </c>
      <c r="AQ64" s="155">
        <f t="shared" si="1"/>
        <v>0</v>
      </c>
      <c r="AR64" s="155">
        <f t="shared" si="2"/>
        <v>0</v>
      </c>
      <c r="AS64" s="155">
        <f t="shared" si="3"/>
        <v>0</v>
      </c>
      <c r="AT64" s="155" t="str">
        <f t="shared" si="4"/>
        <v>0</v>
      </c>
      <c r="AU64" s="155" t="str">
        <f t="shared" si="5"/>
        <v>0</v>
      </c>
      <c r="AV64" s="155" t="str">
        <f t="shared" si="6"/>
        <v>0</v>
      </c>
      <c r="AW64" s="155" t="str">
        <f t="shared" si="7"/>
        <v>0</v>
      </c>
      <c r="AX64" s="156"/>
      <c r="AY64" s="156"/>
      <c r="AZ64" s="156"/>
      <c r="BA64" s="156"/>
      <c r="BB64" s="156"/>
      <c r="BC64" s="156"/>
    </row>
    <row r="65" spans="1:55" ht="20.100000000000001" customHeight="1" thickBot="1" x14ac:dyDescent="0.35">
      <c r="A65" s="35"/>
      <c r="B65" s="92" t="s">
        <v>72</v>
      </c>
      <c r="C65" s="90">
        <v>0.89583333333333337</v>
      </c>
      <c r="D65" s="90" t="s">
        <v>270</v>
      </c>
      <c r="E65" s="90" t="s">
        <v>270</v>
      </c>
      <c r="F65" s="91"/>
      <c r="G65"/>
      <c r="H65" s="125">
        <f t="shared" si="8"/>
        <v>0</v>
      </c>
      <c r="I65" s="15">
        <f t="shared" si="9"/>
        <v>0</v>
      </c>
      <c r="K65" s="121"/>
      <c r="L65" s="121"/>
      <c r="M65" s="17"/>
      <c r="N65" s="17"/>
      <c r="O65" s="121"/>
      <c r="P65" s="121"/>
      <c r="Q65" s="121"/>
      <c r="R65" s="121"/>
      <c r="S65" s="121"/>
      <c r="T65" s="17"/>
      <c r="U65" s="17"/>
      <c r="V65" s="121"/>
      <c r="W65" s="121"/>
      <c r="X65" s="121"/>
      <c r="Y65" s="121"/>
      <c r="Z65" s="121"/>
      <c r="AA65" s="17"/>
      <c r="AB65" s="17"/>
      <c r="AC65" s="121"/>
      <c r="AD65" s="121"/>
      <c r="AE65" s="121"/>
      <c r="AF65" s="121"/>
      <c r="AG65" s="121"/>
      <c r="AH65" s="17"/>
      <c r="AI65" s="17"/>
      <c r="AJ65" s="121"/>
      <c r="AK65" s="121"/>
      <c r="AL65" s="121"/>
      <c r="AM65" s="121"/>
      <c r="AN65" s="121"/>
      <c r="AO65" s="17"/>
      <c r="AP65" s="155">
        <f t="shared" si="0"/>
        <v>0</v>
      </c>
      <c r="AQ65" s="155">
        <f t="shared" si="1"/>
        <v>0</v>
      </c>
      <c r="AR65" s="155">
        <f t="shared" si="2"/>
        <v>0</v>
      </c>
      <c r="AS65" s="155">
        <f t="shared" si="3"/>
        <v>0</v>
      </c>
      <c r="AT65" s="155" t="str">
        <f t="shared" si="4"/>
        <v>0</v>
      </c>
      <c r="AU65" s="155" t="str">
        <f t="shared" si="5"/>
        <v>0</v>
      </c>
      <c r="AV65" s="155" t="str">
        <f t="shared" si="6"/>
        <v>0</v>
      </c>
      <c r="AW65" s="155" t="str">
        <f t="shared" si="7"/>
        <v>0</v>
      </c>
      <c r="AX65" s="156"/>
      <c r="AY65" s="156"/>
      <c r="AZ65" s="156"/>
      <c r="BA65" s="156"/>
      <c r="BB65" s="156"/>
      <c r="BC65" s="156"/>
    </row>
    <row r="66" spans="1:55" ht="20.100000000000001" customHeight="1" thickBot="1" x14ac:dyDescent="0.35">
      <c r="A66" s="35"/>
      <c r="B66" s="93" t="s">
        <v>73</v>
      </c>
      <c r="C66" s="94"/>
      <c r="D66" s="94" t="s">
        <v>151</v>
      </c>
      <c r="E66" s="94" t="s">
        <v>152</v>
      </c>
      <c r="F66" s="124">
        <v>344</v>
      </c>
      <c r="G66"/>
      <c r="H66" s="125">
        <f t="shared" si="8"/>
        <v>0</v>
      </c>
      <c r="I66" s="15">
        <f t="shared" si="9"/>
        <v>0</v>
      </c>
      <c r="K66" s="121"/>
      <c r="L66" s="121"/>
      <c r="M66" s="159"/>
      <c r="N66" s="159"/>
      <c r="O66" s="121"/>
      <c r="P66" s="121"/>
      <c r="Q66" s="121"/>
      <c r="R66" s="121"/>
      <c r="S66" s="121"/>
      <c r="T66" s="159"/>
      <c r="U66" s="159"/>
      <c r="V66" s="121"/>
      <c r="W66" s="121"/>
      <c r="X66" s="121"/>
      <c r="Y66" s="121"/>
      <c r="Z66" s="121"/>
      <c r="AA66" s="159"/>
      <c r="AB66" s="159"/>
      <c r="AC66" s="121"/>
      <c r="AD66" s="121"/>
      <c r="AE66" s="121"/>
      <c r="AF66" s="121"/>
      <c r="AG66" s="121"/>
      <c r="AH66" s="159"/>
      <c r="AI66" s="159"/>
      <c r="AJ66" s="121"/>
      <c r="AK66" s="121"/>
      <c r="AL66" s="121"/>
      <c r="AM66" s="121"/>
      <c r="AN66" s="121"/>
      <c r="AO66" s="159"/>
      <c r="AP66" s="155">
        <f t="shared" si="0"/>
        <v>0</v>
      </c>
      <c r="AQ66" s="155">
        <f t="shared" si="1"/>
        <v>0</v>
      </c>
      <c r="AR66" s="155">
        <f t="shared" si="2"/>
        <v>0</v>
      </c>
      <c r="AS66" s="155">
        <f t="shared" si="3"/>
        <v>0</v>
      </c>
      <c r="AT66" s="155" t="str">
        <f t="shared" si="4"/>
        <v>0</v>
      </c>
      <c r="AU66" s="155" t="str">
        <f t="shared" si="5"/>
        <v>0</v>
      </c>
      <c r="AV66" s="155" t="str">
        <f t="shared" si="6"/>
        <v>0</v>
      </c>
      <c r="AW66" s="155" t="str">
        <f t="shared" si="7"/>
        <v>0</v>
      </c>
      <c r="AX66" s="156"/>
      <c r="AY66" s="156"/>
      <c r="AZ66" s="156"/>
      <c r="BA66" s="156"/>
      <c r="BB66" s="156"/>
      <c r="BC66" s="156"/>
    </row>
    <row r="67" spans="1:55" ht="20.100000000000001" customHeight="1" thickBot="1" x14ac:dyDescent="0.35">
      <c r="A67" s="35"/>
      <c r="B67" s="92" t="s">
        <v>72</v>
      </c>
      <c r="C67" s="90">
        <v>0.91666666666666663</v>
      </c>
      <c r="D67" s="90" t="s">
        <v>238</v>
      </c>
      <c r="E67" s="90" t="s">
        <v>238</v>
      </c>
      <c r="F67" s="91"/>
      <c r="G67"/>
      <c r="H67" s="125">
        <f t="shared" si="8"/>
        <v>0</v>
      </c>
      <c r="I67" s="15">
        <f t="shared" si="9"/>
        <v>0</v>
      </c>
      <c r="K67" s="121"/>
      <c r="L67" s="121"/>
      <c r="M67" s="17"/>
      <c r="N67" s="17"/>
      <c r="O67" s="121"/>
      <c r="P67" s="121"/>
      <c r="Q67" s="121"/>
      <c r="R67" s="121"/>
      <c r="S67" s="121"/>
      <c r="T67" s="17"/>
      <c r="U67" s="17"/>
      <c r="V67" s="121"/>
      <c r="W67" s="121"/>
      <c r="X67" s="121"/>
      <c r="Y67" s="121"/>
      <c r="Z67" s="121"/>
      <c r="AA67" s="17"/>
      <c r="AB67" s="17"/>
      <c r="AC67" s="121"/>
      <c r="AD67" s="121"/>
      <c r="AE67" s="121"/>
      <c r="AF67" s="121"/>
      <c r="AG67" s="121"/>
      <c r="AH67" s="17"/>
      <c r="AI67" s="17"/>
      <c r="AJ67" s="121"/>
      <c r="AK67" s="121"/>
      <c r="AL67" s="121"/>
      <c r="AM67" s="121"/>
      <c r="AN67" s="121"/>
      <c r="AO67" s="17"/>
      <c r="AP67" s="155">
        <f t="shared" si="0"/>
        <v>0</v>
      </c>
      <c r="AQ67" s="155">
        <f t="shared" si="1"/>
        <v>0</v>
      </c>
      <c r="AR67" s="155">
        <f t="shared" si="2"/>
        <v>0</v>
      </c>
      <c r="AS67" s="155">
        <f t="shared" si="3"/>
        <v>0</v>
      </c>
      <c r="AT67" s="155" t="str">
        <f t="shared" si="4"/>
        <v>0</v>
      </c>
      <c r="AU67" s="155" t="str">
        <f t="shared" si="5"/>
        <v>0</v>
      </c>
      <c r="AV67" s="155" t="str">
        <f t="shared" si="6"/>
        <v>0</v>
      </c>
      <c r="AW67" s="155" t="str">
        <f t="shared" si="7"/>
        <v>0</v>
      </c>
      <c r="AX67" s="156"/>
      <c r="AY67" s="156"/>
      <c r="AZ67" s="156"/>
      <c r="BA67" s="156"/>
      <c r="BB67" s="156"/>
      <c r="BC67" s="156"/>
    </row>
    <row r="68" spans="1:55" ht="20.100000000000001" customHeight="1" thickBot="1" x14ac:dyDescent="0.35">
      <c r="A68" s="35"/>
      <c r="B68" s="93" t="s">
        <v>73</v>
      </c>
      <c r="C68" s="94"/>
      <c r="D68" s="94" t="s">
        <v>135</v>
      </c>
      <c r="E68" s="94" t="s">
        <v>136</v>
      </c>
      <c r="F68" s="124">
        <v>109</v>
      </c>
      <c r="G68"/>
      <c r="H68" s="125">
        <f t="shared" si="8"/>
        <v>0</v>
      </c>
      <c r="I68" s="15">
        <f t="shared" si="9"/>
        <v>0</v>
      </c>
      <c r="K68" s="121"/>
      <c r="L68" s="121"/>
      <c r="M68" s="159"/>
      <c r="N68" s="159"/>
      <c r="O68" s="121"/>
      <c r="P68" s="121"/>
      <c r="Q68" s="121"/>
      <c r="R68" s="121"/>
      <c r="S68" s="121"/>
      <c r="T68" s="159"/>
      <c r="U68" s="159"/>
      <c r="V68" s="121"/>
      <c r="W68" s="121"/>
      <c r="X68" s="121"/>
      <c r="Y68" s="121"/>
      <c r="Z68" s="121"/>
      <c r="AA68" s="159"/>
      <c r="AB68" s="159"/>
      <c r="AC68" s="121"/>
      <c r="AD68" s="121"/>
      <c r="AE68" s="121"/>
      <c r="AF68" s="121"/>
      <c r="AG68" s="121"/>
      <c r="AH68" s="159"/>
      <c r="AI68" s="159"/>
      <c r="AJ68" s="121"/>
      <c r="AK68" s="121"/>
      <c r="AL68" s="121"/>
      <c r="AM68" s="121"/>
      <c r="AN68" s="121"/>
      <c r="AO68" s="159"/>
      <c r="AP68" s="155">
        <f t="shared" si="0"/>
        <v>0</v>
      </c>
      <c r="AQ68" s="155">
        <f t="shared" si="1"/>
        <v>0</v>
      </c>
      <c r="AR68" s="155">
        <f t="shared" si="2"/>
        <v>0</v>
      </c>
      <c r="AS68" s="155">
        <f t="shared" si="3"/>
        <v>0</v>
      </c>
      <c r="AT68" s="155" t="str">
        <f t="shared" si="4"/>
        <v>0</v>
      </c>
      <c r="AU68" s="155" t="str">
        <f t="shared" si="5"/>
        <v>0</v>
      </c>
      <c r="AV68" s="155" t="str">
        <f t="shared" si="6"/>
        <v>0</v>
      </c>
      <c r="AW68" s="155" t="str">
        <f t="shared" si="7"/>
        <v>0</v>
      </c>
      <c r="AX68" s="156"/>
      <c r="AY68" s="156"/>
      <c r="AZ68" s="156"/>
      <c r="BA68" s="156"/>
      <c r="BB68" s="156"/>
      <c r="BC68" s="156"/>
    </row>
    <row r="69" spans="1:55" ht="20.100000000000001" customHeight="1" thickBot="1" x14ac:dyDescent="0.35">
      <c r="A69" s="35"/>
      <c r="B69" s="93" t="s">
        <v>73</v>
      </c>
      <c r="C69" s="94"/>
      <c r="D69" s="94" t="s">
        <v>137</v>
      </c>
      <c r="E69" s="94" t="s">
        <v>138</v>
      </c>
      <c r="F69" s="124">
        <v>101</v>
      </c>
      <c r="G69"/>
      <c r="H69" s="125">
        <f t="shared" si="8"/>
        <v>0</v>
      </c>
      <c r="I69" s="15">
        <f t="shared" si="9"/>
        <v>0</v>
      </c>
      <c r="K69" s="121"/>
      <c r="L69" s="121"/>
      <c r="M69" s="159"/>
      <c r="N69" s="159"/>
      <c r="O69" s="121"/>
      <c r="P69" s="121"/>
      <c r="Q69" s="121"/>
      <c r="R69" s="121"/>
      <c r="S69" s="121"/>
      <c r="T69" s="159"/>
      <c r="U69" s="159"/>
      <c r="V69" s="121"/>
      <c r="W69" s="121"/>
      <c r="X69" s="121"/>
      <c r="Y69" s="121"/>
      <c r="Z69" s="121"/>
      <c r="AA69" s="159"/>
      <c r="AB69" s="159"/>
      <c r="AC69" s="121"/>
      <c r="AD69" s="121"/>
      <c r="AE69" s="121"/>
      <c r="AF69" s="121"/>
      <c r="AG69" s="121"/>
      <c r="AH69" s="159"/>
      <c r="AI69" s="159"/>
      <c r="AJ69" s="121"/>
      <c r="AK69" s="121"/>
      <c r="AL69" s="121"/>
      <c r="AM69" s="121"/>
      <c r="AN69" s="121"/>
      <c r="AO69" s="159"/>
      <c r="AP69" s="155">
        <f t="shared" si="0"/>
        <v>0</v>
      </c>
      <c r="AQ69" s="155">
        <f t="shared" si="1"/>
        <v>0</v>
      </c>
      <c r="AR69" s="155">
        <f t="shared" si="2"/>
        <v>0</v>
      </c>
      <c r="AS69" s="155">
        <f t="shared" si="3"/>
        <v>0</v>
      </c>
      <c r="AT69" s="155" t="str">
        <f t="shared" si="4"/>
        <v>0</v>
      </c>
      <c r="AU69" s="155" t="str">
        <f t="shared" si="5"/>
        <v>0</v>
      </c>
      <c r="AV69" s="155" t="str">
        <f t="shared" si="6"/>
        <v>0</v>
      </c>
      <c r="AW69" s="155" t="str">
        <f t="shared" si="7"/>
        <v>0</v>
      </c>
      <c r="AX69" s="156"/>
      <c r="AY69" s="156"/>
      <c r="AZ69" s="156"/>
      <c r="BA69" s="156"/>
      <c r="BB69" s="156"/>
      <c r="BC69" s="156"/>
    </row>
    <row r="70" spans="1:55" ht="20.100000000000001" customHeight="1" thickBot="1" x14ac:dyDescent="0.35">
      <c r="A70" s="34"/>
      <c r="B70" s="90" t="s">
        <v>72</v>
      </c>
      <c r="C70" s="90">
        <v>0.98611111111111116</v>
      </c>
      <c r="D70" s="90" t="s">
        <v>190</v>
      </c>
      <c r="E70" s="90" t="s">
        <v>190</v>
      </c>
      <c r="F70" s="91"/>
      <c r="G70"/>
      <c r="H70" s="125">
        <f t="shared" si="8"/>
        <v>0</v>
      </c>
      <c r="I70" s="15">
        <f t="shared" si="9"/>
        <v>0</v>
      </c>
      <c r="K70" s="121"/>
      <c r="L70" s="121"/>
      <c r="M70" s="17"/>
      <c r="N70" s="17"/>
      <c r="O70" s="121"/>
      <c r="P70" s="121"/>
      <c r="Q70" s="121"/>
      <c r="R70" s="121"/>
      <c r="S70" s="121"/>
      <c r="T70" s="17"/>
      <c r="U70" s="17"/>
      <c r="V70" s="121"/>
      <c r="W70" s="121"/>
      <c r="X70" s="121"/>
      <c r="Y70" s="121"/>
      <c r="Z70" s="121"/>
      <c r="AA70" s="17"/>
      <c r="AB70" s="17"/>
      <c r="AC70" s="121"/>
      <c r="AD70" s="121"/>
      <c r="AE70" s="121"/>
      <c r="AF70" s="121"/>
      <c r="AG70" s="121"/>
      <c r="AH70" s="17"/>
      <c r="AI70" s="17"/>
      <c r="AJ70" s="121"/>
      <c r="AK70" s="121"/>
      <c r="AL70" s="121"/>
      <c r="AM70" s="121"/>
      <c r="AN70" s="121"/>
      <c r="AO70" s="17"/>
      <c r="AP70" s="155">
        <f t="shared" si="0"/>
        <v>0</v>
      </c>
      <c r="AQ70" s="155">
        <f t="shared" si="1"/>
        <v>0</v>
      </c>
      <c r="AR70" s="155">
        <f t="shared" si="2"/>
        <v>0</v>
      </c>
      <c r="AS70" s="155">
        <f t="shared" si="3"/>
        <v>0</v>
      </c>
      <c r="AT70" s="155" t="str">
        <f t="shared" si="4"/>
        <v>0</v>
      </c>
      <c r="AU70" s="155" t="str">
        <f t="shared" si="5"/>
        <v>0</v>
      </c>
      <c r="AV70" s="155" t="str">
        <f t="shared" si="6"/>
        <v>0</v>
      </c>
      <c r="AW70" s="155" t="str">
        <f t="shared" si="7"/>
        <v>0</v>
      </c>
      <c r="AX70" s="156"/>
      <c r="AY70" s="156"/>
      <c r="AZ70" s="156"/>
      <c r="BA70" s="156"/>
      <c r="BB70" s="156"/>
      <c r="BC70" s="156"/>
    </row>
    <row r="71" spans="1:55" ht="19.5" thickBot="1" x14ac:dyDescent="0.35">
      <c r="F71" s="43"/>
      <c r="G71"/>
      <c r="H71" s="14">
        <f>SUM(H26:H70)</f>
        <v>0</v>
      </c>
      <c r="I71" s="8">
        <f>SUM(I26:I70)</f>
        <v>0</v>
      </c>
      <c r="K71" s="78">
        <f>COUNTA(K26:K70)</f>
        <v>0</v>
      </c>
      <c r="L71" s="79">
        <f>COUNTA(L26:L70)</f>
        <v>0</v>
      </c>
      <c r="M71" s="79">
        <f>COUNTA(M26:M70)</f>
        <v>0</v>
      </c>
      <c r="N71" s="79">
        <f>COUNTA(N26:N70)</f>
        <v>0</v>
      </c>
      <c r="O71" s="79">
        <f>COUNTA(O26:O70)</f>
        <v>0</v>
      </c>
      <c r="P71" s="79">
        <f>COUNTA(P26:P70)</f>
        <v>0</v>
      </c>
      <c r="Q71" s="79">
        <f>COUNTA(Q26:Q70)</f>
        <v>0</v>
      </c>
      <c r="R71" s="79">
        <f>COUNTA(R26:R70)</f>
        <v>0</v>
      </c>
      <c r="S71" s="79">
        <f>COUNTA(S26:S70)</f>
        <v>0</v>
      </c>
      <c r="T71" s="79">
        <f>COUNTA(T26:T70)</f>
        <v>0</v>
      </c>
      <c r="U71" s="79">
        <f>COUNTA(U26:U70)</f>
        <v>0</v>
      </c>
      <c r="V71" s="79">
        <f>COUNTA(V26:V70)</f>
        <v>0</v>
      </c>
      <c r="W71" s="79">
        <f>COUNTA(W26:W70)</f>
        <v>0</v>
      </c>
      <c r="X71" s="79">
        <f>COUNTA(X26:X70)</f>
        <v>0</v>
      </c>
      <c r="Y71" s="79">
        <f>COUNTA(Y26:Y70)</f>
        <v>0</v>
      </c>
      <c r="Z71" s="79">
        <f>COUNTA(Z26:Z70)</f>
        <v>0</v>
      </c>
      <c r="AA71" s="79">
        <f>COUNTA(AA26:AA70)</f>
        <v>0</v>
      </c>
      <c r="AB71" s="79">
        <f>COUNTA(AB26:AB70)</f>
        <v>0</v>
      </c>
      <c r="AC71" s="79">
        <f>COUNTA(AC26:AC70)</f>
        <v>0</v>
      </c>
      <c r="AD71" s="79">
        <f>COUNTA(AD26:AD70)</f>
        <v>0</v>
      </c>
      <c r="AE71" s="79">
        <f>COUNTA(AE26:AE70)</f>
        <v>0</v>
      </c>
      <c r="AF71" s="79">
        <f>COUNTA(AF26:AF70)</f>
        <v>0</v>
      </c>
      <c r="AG71" s="79">
        <f>COUNTA(AG26:AG70)</f>
        <v>0</v>
      </c>
      <c r="AH71" s="79">
        <f>COUNTA(AH26:AH70)</f>
        <v>0</v>
      </c>
      <c r="AI71" s="79">
        <f>COUNTA(AI26:AI70)</f>
        <v>0</v>
      </c>
      <c r="AJ71" s="79">
        <f>COUNTA(AJ26:AJ70)</f>
        <v>0</v>
      </c>
      <c r="AK71" s="79">
        <f>COUNTA(AK26:AK70)</f>
        <v>0</v>
      </c>
      <c r="AL71" s="79">
        <f>COUNTA(AL26:AL70)</f>
        <v>0</v>
      </c>
      <c r="AM71" s="79">
        <f>COUNTA(AM26:AM70)</f>
        <v>0</v>
      </c>
      <c r="AN71" s="79">
        <f>COUNTA(AN26:AN70)</f>
        <v>0</v>
      </c>
      <c r="AO71" s="79">
        <f>COUNTA(AO26:AO70)</f>
        <v>0</v>
      </c>
      <c r="AP71" s="48">
        <f t="shared" ref="AP71:AW71" si="11">SUM(AP26:AP70)</f>
        <v>0</v>
      </c>
      <c r="AQ71" s="48">
        <f t="shared" si="11"/>
        <v>0</v>
      </c>
      <c r="AR71" s="48">
        <f t="shared" si="11"/>
        <v>0</v>
      </c>
      <c r="AS71" s="48">
        <f t="shared" si="11"/>
        <v>0</v>
      </c>
      <c r="AT71" s="49">
        <f t="shared" si="11"/>
        <v>0</v>
      </c>
      <c r="AU71" s="49">
        <f t="shared" si="11"/>
        <v>0</v>
      </c>
      <c r="AV71" s="49">
        <f t="shared" si="11"/>
        <v>0</v>
      </c>
      <c r="AW71" s="49">
        <f t="shared" si="11"/>
        <v>0</v>
      </c>
    </row>
    <row r="72" spans="1:55" ht="19.5" thickBot="1" x14ac:dyDescent="0.35">
      <c r="A72" s="36"/>
      <c r="B72" s="36"/>
      <c r="F72" s="10"/>
      <c r="G72"/>
    </row>
    <row r="73" spans="1:55" ht="18" thickBot="1" x14ac:dyDescent="0.35">
      <c r="G73"/>
      <c r="H73" s="40"/>
      <c r="I73" s="41"/>
    </row>
    <row r="74" spans="1:55" ht="18" thickBot="1" x14ac:dyDescent="0.35">
      <c r="G74"/>
      <c r="H74" s="40"/>
      <c r="I74" s="42"/>
    </row>
    <row r="75" spans="1:55" x14ac:dyDescent="0.3">
      <c r="G75"/>
    </row>
    <row r="76" spans="1:55" x14ac:dyDescent="0.3">
      <c r="G76"/>
    </row>
    <row r="77" spans="1:55" x14ac:dyDescent="0.3">
      <c r="G77"/>
    </row>
    <row r="78" spans="1:55" x14ac:dyDescent="0.3">
      <c r="G78"/>
      <c r="O78" s="32"/>
    </row>
    <row r="79" spans="1:55" x14ac:dyDescent="0.3">
      <c r="G79"/>
    </row>
    <row r="80" spans="1:55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  <row r="1397" spans="7:7" x14ac:dyDescent="0.3">
      <c r="G1397"/>
    </row>
    <row r="1398" spans="7:7" x14ac:dyDescent="0.3">
      <c r="G1398"/>
    </row>
  </sheetData>
  <sheetProtection password="CF7A" sheet="1" objects="1" scenarios="1" formatCells="0" autoFilter="0"/>
  <protectedRanges>
    <protectedRange password="DB25" sqref="C25:F25" name="filter"/>
  </protectedRanges>
  <autoFilter ref="B25:F70"/>
  <dataConsolidate/>
  <mergeCells count="7">
    <mergeCell ref="K23:BD23"/>
    <mergeCell ref="AJ24:AO24"/>
    <mergeCell ref="B24:F24"/>
    <mergeCell ref="K24:N24"/>
    <mergeCell ref="O24:U24"/>
    <mergeCell ref="V24:AB24"/>
    <mergeCell ref="AC24:AI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4">
    <dataValidation type="list" allowBlank="1" showDropDown="1" showInputMessage="1" showErrorMessage="1" sqref="K32:AO34 K46:AO46 K30:AO30 K68:AO70 K66:AO66 K62:AO64 K54:AO54 K48:AO52 K56:AO58 K26:AO28 K36:AO40 M42:N42 M44:N44 T42:U42 T44:U44 AA42:AB42 AA44:AB44 AH42:AI42 AH44:AI44 AO42 AO44">
      <formula1>$C$14:$C$16</formula1>
    </dataValidation>
    <dataValidation type="list" allowBlank="1" showDropDown="1" showInputMessage="1" showErrorMessage="1" sqref="AO43 AO41 AH43:AI43 AJ41:AN44 AH41:AI41 AA43:AB43 AC41:AG44 AA41:AB41 T43:U43 V41:Z44 T41:U41 K41:L44 O41:S44 M41:N41 M43:N43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ignoredErrors>
    <ignoredError sqref="C2:C5" unlockedFormula="1"/>
    <ignoredError sqref="K71:AL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53</v>
      </c>
      <c r="E1" t="s">
        <v>52</v>
      </c>
      <c r="H1" t="s">
        <v>60</v>
      </c>
    </row>
    <row r="2" spans="2:10" x14ac:dyDescent="0.25">
      <c r="B2" s="11" t="s">
        <v>48</v>
      </c>
      <c r="C2" s="11" t="s">
        <v>49</v>
      </c>
      <c r="E2" s="11" t="s">
        <v>48</v>
      </c>
      <c r="F2" s="11" t="s">
        <v>49</v>
      </c>
      <c r="H2" s="19" t="s">
        <v>61</v>
      </c>
      <c r="I2" s="21">
        <v>1</v>
      </c>
      <c r="J2" s="22"/>
    </row>
    <row r="3" spans="2:10" ht="21" x14ac:dyDescent="0.35">
      <c r="B3" s="55"/>
      <c r="C3" s="12">
        <v>0</v>
      </c>
      <c r="E3" s="11" t="s">
        <v>36</v>
      </c>
      <c r="F3" s="12">
        <v>0.4</v>
      </c>
      <c r="H3" s="20" t="s">
        <v>62</v>
      </c>
      <c r="I3" s="21">
        <v>0</v>
      </c>
    </row>
    <row r="4" spans="2:10" ht="21" x14ac:dyDescent="0.35">
      <c r="B4" s="55">
        <v>5</v>
      </c>
      <c r="C4" s="12">
        <f>B4/30</f>
        <v>0.16666666666666666</v>
      </c>
      <c r="E4" s="11" t="s">
        <v>37</v>
      </c>
      <c r="F4" s="12">
        <v>0.6</v>
      </c>
    </row>
    <row r="5" spans="2:10" ht="21" x14ac:dyDescent="0.35">
      <c r="B5" s="55">
        <v>10</v>
      </c>
      <c r="C5" s="12">
        <f t="shared" ref="C5:C15" si="0">B5/30</f>
        <v>0.33333333333333331</v>
      </c>
      <c r="E5" s="11" t="s">
        <v>38</v>
      </c>
      <c r="F5" s="12">
        <v>0.8</v>
      </c>
      <c r="H5" s="1"/>
    </row>
    <row r="6" spans="2:10" ht="21" x14ac:dyDescent="0.35">
      <c r="B6" s="55">
        <v>15</v>
      </c>
      <c r="C6" s="12">
        <f t="shared" si="0"/>
        <v>0.5</v>
      </c>
      <c r="E6" s="11" t="s">
        <v>39</v>
      </c>
      <c r="F6" s="12">
        <v>0.9</v>
      </c>
      <c r="H6" s="4"/>
    </row>
    <row r="7" spans="2:10" ht="21" x14ac:dyDescent="0.35">
      <c r="B7" s="55">
        <v>20</v>
      </c>
      <c r="C7" s="12">
        <f t="shared" si="0"/>
        <v>0.66666666666666663</v>
      </c>
      <c r="E7" s="11" t="s">
        <v>40</v>
      </c>
      <c r="F7" s="12">
        <v>0.95</v>
      </c>
      <c r="H7" s="4"/>
    </row>
    <row r="8" spans="2:10" ht="21" x14ac:dyDescent="0.35">
      <c r="B8" s="55">
        <v>25</v>
      </c>
      <c r="C8" s="12">
        <f t="shared" si="0"/>
        <v>0.83333333333333337</v>
      </c>
      <c r="E8" s="11" t="s">
        <v>41</v>
      </c>
      <c r="F8" s="12">
        <v>1</v>
      </c>
      <c r="H8" s="4"/>
    </row>
    <row r="9" spans="2:10" ht="21" x14ac:dyDescent="0.35">
      <c r="B9" s="55">
        <v>30</v>
      </c>
      <c r="C9" s="12">
        <f t="shared" si="0"/>
        <v>1</v>
      </c>
      <c r="E9" s="11" t="s">
        <v>42</v>
      </c>
      <c r="F9" s="12">
        <v>1.2</v>
      </c>
      <c r="H9" s="4"/>
    </row>
    <row r="10" spans="2:10" ht="21" x14ac:dyDescent="0.35">
      <c r="B10" s="55">
        <v>35</v>
      </c>
      <c r="C10" s="12">
        <f t="shared" si="0"/>
        <v>1.1666666666666667</v>
      </c>
      <c r="E10" s="11" t="s">
        <v>43</v>
      </c>
      <c r="F10" s="12">
        <v>1.4</v>
      </c>
    </row>
    <row r="11" spans="2:10" ht="21" x14ac:dyDescent="0.35">
      <c r="B11" s="55">
        <v>40</v>
      </c>
      <c r="C11" s="12">
        <f t="shared" si="0"/>
        <v>1.3333333333333333</v>
      </c>
      <c r="E11" s="11" t="s">
        <v>44</v>
      </c>
      <c r="F11" s="12">
        <v>1.6</v>
      </c>
    </row>
    <row r="12" spans="2:10" ht="21" x14ac:dyDescent="0.35">
      <c r="B12" s="55">
        <v>45</v>
      </c>
      <c r="C12" s="12">
        <f t="shared" si="0"/>
        <v>1.5</v>
      </c>
      <c r="E12" s="11" t="s">
        <v>45</v>
      </c>
      <c r="F12" s="12">
        <v>1.8</v>
      </c>
    </row>
    <row r="13" spans="2:10" ht="21" x14ac:dyDescent="0.35">
      <c r="B13" s="55">
        <v>50</v>
      </c>
      <c r="C13" s="12">
        <f t="shared" si="0"/>
        <v>1.6666666666666667</v>
      </c>
      <c r="E13" s="11" t="s">
        <v>46</v>
      </c>
      <c r="F13" s="12">
        <v>1.9</v>
      </c>
    </row>
    <row r="14" spans="2:10" ht="21" x14ac:dyDescent="0.35">
      <c r="B14" s="55">
        <v>55</v>
      </c>
      <c r="C14" s="12">
        <f t="shared" si="0"/>
        <v>1.8333333333333333</v>
      </c>
      <c r="E14" s="11" t="s">
        <v>47</v>
      </c>
      <c r="F14" s="12">
        <v>2</v>
      </c>
    </row>
    <row r="15" spans="2:10" ht="21" x14ac:dyDescent="0.35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190" t="s">
        <v>8</v>
      </c>
      <c r="B1" s="190" t="s">
        <v>9</v>
      </c>
    </row>
    <row r="2" spans="1:2" x14ac:dyDescent="0.25">
      <c r="A2" s="190"/>
      <c r="B2" s="190"/>
    </row>
    <row r="3" spans="1:2" x14ac:dyDescent="0.25">
      <c r="A3" s="9" t="s">
        <v>10</v>
      </c>
      <c r="B3" s="9" t="s">
        <v>11</v>
      </c>
    </row>
    <row r="4" spans="1:2" x14ac:dyDescent="0.25">
      <c r="A4" s="9" t="s">
        <v>12</v>
      </c>
      <c r="B4" s="9" t="s">
        <v>13</v>
      </c>
    </row>
    <row r="5" spans="1:2" x14ac:dyDescent="0.25">
      <c r="A5" s="9" t="s">
        <v>14</v>
      </c>
      <c r="B5" s="9" t="s">
        <v>15</v>
      </c>
    </row>
    <row r="6" spans="1:2" x14ac:dyDescent="0.25">
      <c r="A6" s="9" t="s">
        <v>16</v>
      </c>
      <c r="B6" s="9" t="s">
        <v>17</v>
      </c>
    </row>
    <row r="7" spans="1:2" x14ac:dyDescent="0.25">
      <c r="A7" s="9" t="s">
        <v>18</v>
      </c>
      <c r="B7" s="9" t="s">
        <v>19</v>
      </c>
    </row>
    <row r="8" spans="1:2" x14ac:dyDescent="0.25">
      <c r="A8" s="9" t="s">
        <v>20</v>
      </c>
      <c r="B8" s="9" t="s">
        <v>21</v>
      </c>
    </row>
    <row r="9" spans="1:2" x14ac:dyDescent="0.25">
      <c r="A9" s="9" t="s">
        <v>22</v>
      </c>
      <c r="B9" s="9" t="s">
        <v>23</v>
      </c>
    </row>
    <row r="10" spans="1:2" x14ac:dyDescent="0.25">
      <c r="A10" s="9" t="s">
        <v>24</v>
      </c>
      <c r="B10" s="9" t="s">
        <v>25</v>
      </c>
    </row>
    <row r="11" spans="1:2" x14ac:dyDescent="0.25">
      <c r="A11" s="9" t="s">
        <v>26</v>
      </c>
      <c r="B11" s="9" t="s">
        <v>27</v>
      </c>
    </row>
    <row r="12" spans="1:2" x14ac:dyDescent="0.25">
      <c r="A12" s="9" t="s">
        <v>28</v>
      </c>
      <c r="B12" s="9" t="s">
        <v>29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2016-08-31T14:44:27Z</cp:lastPrinted>
  <dcterms:created xsi:type="dcterms:W3CDTF">2015-08-19T06:41:35Z</dcterms:created>
  <dcterms:modified xsi:type="dcterms:W3CDTF">2016-11-25T09:44:49Z</dcterms:modified>
</cp:coreProperties>
</file>